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auditscotland-my.sharepoint.com/personal/ewoods_audit-scotland_gov_uk/Documents/IJBs - Feb 25/tool/"/>
    </mc:Choice>
  </mc:AlternateContent>
  <xr:revisionPtr revIDLastSave="1" documentId="8_{740B07C1-2AC1-4C44-A7E2-567893EF2EF7}" xr6:coauthVersionLast="47" xr6:coauthVersionMax="47" xr10:uidLastSave="{049B08A4-FF5C-4217-A3F3-5FF684F15F39}"/>
  <bookViews>
    <workbookView xWindow="-110" yWindow="-110" windowWidth="19420" windowHeight="10420" tabRatio="838" activeTab="10" xr2:uid="{40CD6116-8650-4747-9258-C723A8FF32C0}"/>
  </bookViews>
  <sheets>
    <sheet name="Funding Income" sheetId="1" r:id="rId1"/>
    <sheet name="Funding Income - National" sheetId="6" r:id="rId2"/>
    <sheet name="Outturn position" sheetId="2" r:id="rId3"/>
    <sheet name="Savings performance" sheetId="3" r:id="rId4"/>
    <sheet name="Savings performance - National" sheetId="7" r:id="rId5"/>
    <sheet name="Reserves - National" sheetId="16" r:id="rId6"/>
    <sheet name="Reserves - Individual IJBs" sheetId="4" r:id="rId7"/>
    <sheet name="Management &amp; sustainability" sheetId="5" r:id="rId8"/>
    <sheet name="Financial outlook" sheetId="8" r:id="rId9"/>
    <sheet name="Fund gap planned action" sheetId="9" r:id="rId10"/>
    <sheet name="Contextual information" sheetId="10" r:id="rId11"/>
  </sheets>
  <definedNames>
    <definedName name="CSII_10">#REF!</definedName>
    <definedName name="CSII_11to20">#REF!</definedName>
    <definedName name="CSII_1to9">#REF!</definedName>
    <definedName name="CSII_21to2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0" i="4" l="1"/>
  <c r="I116" i="4"/>
  <c r="I112" i="4"/>
  <c r="I108" i="4"/>
  <c r="I104" i="4"/>
  <c r="I100" i="4"/>
  <c r="I96" i="4"/>
  <c r="I92" i="4"/>
  <c r="I88" i="4"/>
  <c r="I84" i="4"/>
  <c r="I80" i="4"/>
  <c r="I76" i="4"/>
  <c r="I72" i="4"/>
  <c r="I68" i="4"/>
  <c r="I64" i="4"/>
  <c r="I60" i="4"/>
  <c r="I56" i="4"/>
  <c r="I52" i="4"/>
  <c r="I48" i="4"/>
  <c r="I44" i="4"/>
  <c r="I40" i="4"/>
  <c r="I36" i="4"/>
  <c r="I32" i="4"/>
  <c r="I28" i="4"/>
  <c r="I24" i="4"/>
  <c r="I20" i="4"/>
  <c r="I16" i="4"/>
  <c r="I12" i="4"/>
  <c r="I8" i="4"/>
  <c r="I4" i="4"/>
  <c r="G120" i="4"/>
  <c r="G116" i="4"/>
  <c r="G112" i="4"/>
  <c r="G108" i="4"/>
  <c r="G104" i="4"/>
  <c r="G100" i="4"/>
  <c r="G96" i="4"/>
  <c r="G92" i="4"/>
  <c r="G88" i="4"/>
  <c r="G84" i="4"/>
  <c r="G80" i="4"/>
  <c r="G76" i="4"/>
  <c r="G72" i="4"/>
  <c r="G68" i="4"/>
  <c r="G64" i="4"/>
  <c r="G60" i="4"/>
  <c r="G56" i="4"/>
  <c r="G52" i="4"/>
  <c r="G48" i="4"/>
  <c r="G44" i="4"/>
  <c r="G40" i="4"/>
  <c r="G36" i="4"/>
  <c r="G32" i="4"/>
  <c r="G28" i="4"/>
  <c r="G24" i="4"/>
  <c r="G20" i="4"/>
  <c r="G16" i="4"/>
  <c r="G12" i="4"/>
  <c r="G8" i="4"/>
  <c r="G4" i="4"/>
  <c r="E120" i="4"/>
  <c r="E116" i="4"/>
  <c r="E112" i="4"/>
  <c r="J112" i="4" s="1"/>
  <c r="E108" i="4"/>
  <c r="J108" i="4" s="1"/>
  <c r="E104" i="4"/>
  <c r="E100" i="4"/>
  <c r="E96" i="4"/>
  <c r="E92" i="4"/>
  <c r="E88" i="4"/>
  <c r="E84" i="4"/>
  <c r="E80" i="4"/>
  <c r="J80" i="4" s="1"/>
  <c r="E76" i="4"/>
  <c r="J76" i="4" s="1"/>
  <c r="E72" i="4"/>
  <c r="J72" i="4" s="1"/>
  <c r="E68" i="4"/>
  <c r="J68" i="4" s="1"/>
  <c r="E64" i="4"/>
  <c r="J64" i="4" s="1"/>
  <c r="E60" i="4"/>
  <c r="E56" i="4"/>
  <c r="J56" i="4" s="1"/>
  <c r="E52" i="4"/>
  <c r="E48" i="4"/>
  <c r="E44" i="4"/>
  <c r="E40" i="4"/>
  <c r="E36" i="4"/>
  <c r="E32" i="4"/>
  <c r="J32" i="4" s="1"/>
  <c r="E28" i="4"/>
  <c r="J28" i="4" s="1"/>
  <c r="E24" i="4"/>
  <c r="E20" i="4"/>
  <c r="J20" i="4" s="1"/>
  <c r="E16" i="4"/>
  <c r="J16" i="4" s="1"/>
  <c r="E12" i="4"/>
  <c r="J12" i="4" s="1"/>
  <c r="E8" i="4"/>
  <c r="J8" i="4" s="1"/>
  <c r="E4" i="4"/>
  <c r="G121" i="4"/>
  <c r="G117" i="4"/>
  <c r="G113" i="4"/>
  <c r="G109" i="4"/>
  <c r="G105" i="4"/>
  <c r="G101" i="4"/>
  <c r="G97" i="4"/>
  <c r="G93" i="4"/>
  <c r="G89" i="4"/>
  <c r="G85" i="4"/>
  <c r="G81" i="4"/>
  <c r="G77" i="4"/>
  <c r="G73" i="4"/>
  <c r="G69" i="4"/>
  <c r="G65" i="4"/>
  <c r="G61" i="4"/>
  <c r="G57" i="4"/>
  <c r="G53" i="4"/>
  <c r="G49" i="4"/>
  <c r="G45" i="4"/>
  <c r="G41" i="4"/>
  <c r="G37" i="4"/>
  <c r="G33" i="4"/>
  <c r="G29" i="4"/>
  <c r="G25" i="4"/>
  <c r="G21" i="4"/>
  <c r="G17" i="4"/>
  <c r="G13" i="4"/>
  <c r="G9" i="4"/>
  <c r="G5" i="4"/>
  <c r="E121" i="4"/>
  <c r="J121" i="4" s="1"/>
  <c r="E117" i="4"/>
  <c r="J117" i="4" s="1"/>
  <c r="E113" i="4"/>
  <c r="J113" i="4" s="1"/>
  <c r="E109" i="4"/>
  <c r="J109" i="4" s="1"/>
  <c r="E105" i="4"/>
  <c r="J105" i="4" s="1"/>
  <c r="E101" i="4"/>
  <c r="E97" i="4"/>
  <c r="E93" i="4"/>
  <c r="E89" i="4"/>
  <c r="E85" i="4"/>
  <c r="E81" i="4"/>
  <c r="J81" i="4" s="1"/>
  <c r="E77" i="4"/>
  <c r="J77" i="4" s="1"/>
  <c r="E73" i="4"/>
  <c r="J73" i="4" s="1"/>
  <c r="E69" i="4"/>
  <c r="J69" i="4" s="1"/>
  <c r="E65" i="4"/>
  <c r="J65" i="4" s="1"/>
  <c r="E61" i="4"/>
  <c r="J61" i="4" s="1"/>
  <c r="E57" i="4"/>
  <c r="J57" i="4" s="1"/>
  <c r="E53" i="4"/>
  <c r="E49" i="4"/>
  <c r="E45" i="4"/>
  <c r="E41" i="4"/>
  <c r="E37" i="4"/>
  <c r="E33" i="4"/>
  <c r="J33" i="4" s="1"/>
  <c r="E29" i="4"/>
  <c r="J29" i="4" s="1"/>
  <c r="E25" i="4"/>
  <c r="J25" i="4" s="1"/>
  <c r="E21" i="4"/>
  <c r="J21" i="4" s="1"/>
  <c r="E17" i="4"/>
  <c r="J17" i="4" s="1"/>
  <c r="E13" i="4"/>
  <c r="J13" i="4" s="1"/>
  <c r="E9" i="4"/>
  <c r="J9" i="4" s="1"/>
  <c r="E5" i="4"/>
  <c r="I119" i="4"/>
  <c r="I115" i="4"/>
  <c r="I111" i="4"/>
  <c r="I107" i="4"/>
  <c r="I103" i="4"/>
  <c r="I99" i="4"/>
  <c r="I95" i="4"/>
  <c r="I91" i="4"/>
  <c r="I87" i="4"/>
  <c r="I83" i="4"/>
  <c r="I79" i="4"/>
  <c r="I75" i="4"/>
  <c r="I71" i="4"/>
  <c r="I67" i="4"/>
  <c r="I63" i="4"/>
  <c r="I59" i="4"/>
  <c r="I55" i="4"/>
  <c r="I51" i="4"/>
  <c r="I47" i="4"/>
  <c r="I43" i="4"/>
  <c r="I39" i="4"/>
  <c r="I35" i="4"/>
  <c r="I31" i="4"/>
  <c r="I27" i="4"/>
  <c r="I23" i="4"/>
  <c r="I19" i="4"/>
  <c r="I15" i="4"/>
  <c r="I11" i="4"/>
  <c r="I7" i="4"/>
  <c r="I3" i="4"/>
  <c r="G119" i="4"/>
  <c r="G115" i="4"/>
  <c r="G111" i="4"/>
  <c r="G107" i="4"/>
  <c r="G103" i="4"/>
  <c r="G99" i="4"/>
  <c r="G95" i="4"/>
  <c r="G91" i="4"/>
  <c r="G87" i="4"/>
  <c r="G83" i="4"/>
  <c r="G79" i="4"/>
  <c r="G75" i="4"/>
  <c r="G71" i="4"/>
  <c r="G67" i="4"/>
  <c r="G63" i="4"/>
  <c r="G59" i="4"/>
  <c r="G55" i="4"/>
  <c r="G51" i="4"/>
  <c r="G47" i="4"/>
  <c r="G43" i="4"/>
  <c r="G39" i="4"/>
  <c r="G35" i="4"/>
  <c r="G31" i="4"/>
  <c r="G27" i="4"/>
  <c r="G23" i="4"/>
  <c r="G19" i="4"/>
  <c r="G15" i="4"/>
  <c r="G11" i="4"/>
  <c r="G7" i="4"/>
  <c r="G3" i="4"/>
  <c r="E119" i="4"/>
  <c r="E115" i="4"/>
  <c r="E111" i="4"/>
  <c r="E107" i="4"/>
  <c r="E103" i="4"/>
  <c r="J103" i="4" s="1"/>
  <c r="E99" i="4"/>
  <c r="J99" i="4" s="1"/>
  <c r="E95" i="4"/>
  <c r="J95" i="4" s="1"/>
  <c r="E91" i="4"/>
  <c r="J91" i="4" s="1"/>
  <c r="E87" i="4"/>
  <c r="J87" i="4" s="1"/>
  <c r="E83" i="4"/>
  <c r="J83" i="4" s="1"/>
  <c r="E79" i="4"/>
  <c r="J79" i="4" s="1"/>
  <c r="E75" i="4"/>
  <c r="E71" i="4"/>
  <c r="E67" i="4"/>
  <c r="E63" i="4"/>
  <c r="E59" i="4"/>
  <c r="E55" i="4"/>
  <c r="J55" i="4" s="1"/>
  <c r="E51" i="4"/>
  <c r="J51" i="4" s="1"/>
  <c r="E47" i="4"/>
  <c r="J47" i="4" s="1"/>
  <c r="E43" i="4"/>
  <c r="J43" i="4" s="1"/>
  <c r="E39" i="4"/>
  <c r="J39" i="4" s="1"/>
  <c r="E35" i="4"/>
  <c r="J35" i="4" s="1"/>
  <c r="E31" i="4"/>
  <c r="J31" i="4" s="1"/>
  <c r="E27" i="4"/>
  <c r="E23" i="4"/>
  <c r="E19" i="4"/>
  <c r="E15" i="4"/>
  <c r="E11" i="4"/>
  <c r="E7" i="4"/>
  <c r="J7" i="4" s="1"/>
  <c r="E3" i="4"/>
  <c r="J3" i="4" s="1"/>
  <c r="I118" i="4"/>
  <c r="I114" i="4"/>
  <c r="I110" i="4"/>
  <c r="I106" i="4"/>
  <c r="I102" i="4"/>
  <c r="I98" i="4"/>
  <c r="I94" i="4"/>
  <c r="I90" i="4"/>
  <c r="I86" i="4"/>
  <c r="I82" i="4"/>
  <c r="I78" i="4"/>
  <c r="I74" i="4"/>
  <c r="I70" i="4"/>
  <c r="I66" i="4"/>
  <c r="I62" i="4"/>
  <c r="I58" i="4"/>
  <c r="I54" i="4"/>
  <c r="I50" i="4"/>
  <c r="I46" i="4"/>
  <c r="I42" i="4"/>
  <c r="I38" i="4"/>
  <c r="I34" i="4"/>
  <c r="I30" i="4"/>
  <c r="I26" i="4"/>
  <c r="I22" i="4"/>
  <c r="I18" i="4"/>
  <c r="I14" i="4"/>
  <c r="I10" i="4"/>
  <c r="I6" i="4"/>
  <c r="I2" i="4"/>
  <c r="G118" i="4"/>
  <c r="G114" i="4"/>
  <c r="G110" i="4"/>
  <c r="G106" i="4"/>
  <c r="G102" i="4"/>
  <c r="G98" i="4"/>
  <c r="G94" i="4"/>
  <c r="G90" i="4"/>
  <c r="G86" i="4"/>
  <c r="G82" i="4"/>
  <c r="G78" i="4"/>
  <c r="G74" i="4"/>
  <c r="G70" i="4"/>
  <c r="G66" i="4"/>
  <c r="G62" i="4"/>
  <c r="G58" i="4"/>
  <c r="G54" i="4"/>
  <c r="G50" i="4"/>
  <c r="G46" i="4"/>
  <c r="G42" i="4"/>
  <c r="G38" i="4"/>
  <c r="G34" i="4"/>
  <c r="G30" i="4"/>
  <c r="G26" i="4"/>
  <c r="G22" i="4"/>
  <c r="G18" i="4"/>
  <c r="G14" i="4"/>
  <c r="G10" i="4"/>
  <c r="G6" i="4"/>
  <c r="G2" i="4"/>
  <c r="E118" i="4"/>
  <c r="J118" i="4" s="1"/>
  <c r="E114" i="4"/>
  <c r="J114" i="4" s="1"/>
  <c r="E110" i="4"/>
  <c r="J110" i="4" s="1"/>
  <c r="E106" i="4"/>
  <c r="J106" i="4" s="1"/>
  <c r="E102" i="4"/>
  <c r="J102" i="4" s="1"/>
  <c r="E98" i="4"/>
  <c r="E94" i="4"/>
  <c r="E90" i="4"/>
  <c r="E86" i="4"/>
  <c r="E82" i="4"/>
  <c r="E78" i="4"/>
  <c r="E74" i="4"/>
  <c r="J74" i="4" s="1"/>
  <c r="E70" i="4"/>
  <c r="J70" i="4" s="1"/>
  <c r="E66" i="4"/>
  <c r="J66" i="4" s="1"/>
  <c r="E62" i="4"/>
  <c r="J62" i="4" s="1"/>
  <c r="E58" i="4"/>
  <c r="J58" i="4" s="1"/>
  <c r="E54" i="4"/>
  <c r="J54" i="4" s="1"/>
  <c r="E50" i="4"/>
  <c r="E46" i="4"/>
  <c r="E42" i="4"/>
  <c r="E38" i="4"/>
  <c r="E34" i="4"/>
  <c r="E30" i="4"/>
  <c r="E26" i="4"/>
  <c r="J26" i="4" s="1"/>
  <c r="E22" i="4"/>
  <c r="J22" i="4" s="1"/>
  <c r="E18" i="4"/>
  <c r="J18" i="4" s="1"/>
  <c r="E14" i="4"/>
  <c r="J14" i="4" s="1"/>
  <c r="E10" i="4"/>
  <c r="J10" i="4" s="1"/>
  <c r="E6" i="4"/>
  <c r="J6" i="4" s="1"/>
  <c r="E2" i="4"/>
  <c r="E3" i="16"/>
  <c r="E4" i="16"/>
  <c r="E5" i="16"/>
  <c r="E2" i="16"/>
  <c r="F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E2" i="3"/>
  <c r="E3" i="3"/>
  <c r="E4" i="3"/>
  <c r="G4" i="3" s="1"/>
  <c r="E5" i="3"/>
  <c r="G5" i="3" s="1"/>
  <c r="E6" i="3"/>
  <c r="G6" i="3" s="1"/>
  <c r="E7" i="3"/>
  <c r="G7" i="3" s="1"/>
  <c r="E8" i="3"/>
  <c r="G8" i="3" s="1"/>
  <c r="E9" i="3"/>
  <c r="G9" i="3" s="1"/>
  <c r="E10" i="3"/>
  <c r="E11" i="3"/>
  <c r="E12" i="3"/>
  <c r="E13" i="3"/>
  <c r="E14" i="3"/>
  <c r="E15" i="3"/>
  <c r="E16" i="3"/>
  <c r="G16" i="3" s="1"/>
  <c r="E17" i="3"/>
  <c r="G17" i="3" s="1"/>
  <c r="E18" i="3"/>
  <c r="G18" i="3" s="1"/>
  <c r="E19" i="3"/>
  <c r="G19" i="3" s="1"/>
  <c r="E20" i="3"/>
  <c r="G20" i="3" s="1"/>
  <c r="E21" i="3"/>
  <c r="G21" i="3" s="1"/>
  <c r="E22" i="3"/>
  <c r="E23" i="3"/>
  <c r="E24" i="3"/>
  <c r="E25" i="3"/>
  <c r="E26" i="3"/>
  <c r="E27" i="3"/>
  <c r="E28" i="3"/>
  <c r="G28" i="3" s="1"/>
  <c r="E29" i="3"/>
  <c r="G29" i="3" s="1"/>
  <c r="E30" i="3"/>
  <c r="G30" i="3" s="1"/>
  <c r="E31" i="3"/>
  <c r="G31" i="3" s="1"/>
  <c r="J120" i="4" l="1"/>
  <c r="J78" i="4"/>
  <c r="J116" i="4"/>
  <c r="J24" i="4"/>
  <c r="J34" i="4"/>
  <c r="J82" i="4"/>
  <c r="J11" i="4"/>
  <c r="J59" i="4"/>
  <c r="J107" i="4"/>
  <c r="J37" i="4"/>
  <c r="J85" i="4"/>
  <c r="J36" i="4"/>
  <c r="J84" i="4"/>
  <c r="J60" i="4"/>
  <c r="J30" i="4"/>
  <c r="J38" i="4"/>
  <c r="J86" i="4"/>
  <c r="J15" i="4"/>
  <c r="J63" i="4"/>
  <c r="J111" i="4"/>
  <c r="J41" i="4"/>
  <c r="J89" i="4"/>
  <c r="J40" i="4"/>
  <c r="J88" i="4"/>
  <c r="J42" i="4"/>
  <c r="J90" i="4"/>
  <c r="J19" i="4"/>
  <c r="J67" i="4"/>
  <c r="J115" i="4"/>
  <c r="J45" i="4"/>
  <c r="J93" i="4"/>
  <c r="J44" i="4"/>
  <c r="J92" i="4"/>
  <c r="J46" i="4"/>
  <c r="J94" i="4"/>
  <c r="J23" i="4"/>
  <c r="J71" i="4"/>
  <c r="J119" i="4"/>
  <c r="J49" i="4"/>
  <c r="J97" i="4"/>
  <c r="J48" i="4"/>
  <c r="J96" i="4"/>
  <c r="J2" i="4"/>
  <c r="J50" i="4"/>
  <c r="J98" i="4"/>
  <c r="J27" i="4"/>
  <c r="J75" i="4"/>
  <c r="J5" i="4"/>
  <c r="J53" i="4"/>
  <c r="J101" i="4"/>
  <c r="J4" i="4"/>
  <c r="J52" i="4"/>
  <c r="J100" i="4"/>
  <c r="J104" i="4"/>
  <c r="G27" i="3"/>
  <c r="G26" i="3"/>
  <c r="G24" i="3"/>
  <c r="G12" i="3"/>
  <c r="G3" i="3"/>
  <c r="G2" i="3"/>
  <c r="G25" i="3"/>
  <c r="G23" i="3"/>
  <c r="G11" i="3"/>
  <c r="G15" i="3"/>
  <c r="G22" i="3"/>
  <c r="G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tc={3616344F-9DC7-46ED-9043-795C8B485FD8}</author>
    <author>tc={C8B640C3-92DF-43F3-ABB0-185DC9BDECCC}</author>
    <author>tc={AD9ADB8A-446F-4B95-A754-82D527C2EB67}</author>
    <author>tc={36E33D25-E221-4C6F-A84E-9417DA21CBC7}</author>
  </authors>
  <commentList>
    <comment ref="E69" authorId="0" shapeId="0" xr:uid="{3616344F-9DC7-46ED-9043-795C8B485FD8}">
      <text>
        <t>[Threaded comment]
Your version of Excel allows you to read this threaded comment; however, any edits to it will get removed if the file is opened in a newer version of Excel. Learn more: https://go.microsoft.com/fwlink/?linkid=870924
Comment:
    Down from £12,992 to £12,991 to mirror figure from IJB accounts data 23-24 spreadsheet.</t>
      </text>
    </comment>
    <comment ref="C89" authorId="1" shapeId="0" xr:uid="{C8B640C3-92DF-43F3-ABB0-185DC9BDECCC}">
      <text>
        <t>[Threaded comment]
Your version of Excel allows you to read this threaded comment; however, any edits to it will get removed if the file is opened in a newer version of Excel. Learn more: https://go.microsoft.com/fwlink/?linkid=870924
Comment:
    Down from £40,670 to £30,885 to mirror IJB accounts data 23-24 spreadsheet (the first figure was from unaudited accounts).</t>
      </text>
    </comment>
    <comment ref="D89" authorId="2" shapeId="0" xr:uid="{AD9ADB8A-446F-4B95-A754-82D527C2EB67}">
      <text>
        <t>[Threaded comment]
Your version of Excel allows you to read this threaded comment; however, any edits to it will get removed if the file is opened in a newer version of Excel. Learn more: https://go.microsoft.com/fwlink/?linkid=870924
Comment:
    Up from £26,942 to £42,336 to mirror IJB accounts data 23-24 spreadsheet (the first figure was from unaudited accounts).</t>
      </text>
    </comment>
    <comment ref="E113" authorId="3" shapeId="0" xr:uid="{36E33D25-E221-4C6F-A84E-9417DA21CBC7}">
      <text>
        <t>[Threaded comment]
Your version of Excel allows you to read this threaded comment; however, any edits to it will get removed if the file is opened in a newer version of Excel. Learn more: https://go.microsoft.com/fwlink/?linkid=870924
Comment:
    Down from £11,008 to £0. Per David Meechan (04/02/25):
The Funding and Income tab includes Service Income of £11.008m, which was identified by the audit team as being an error in income and expenditure recognition, and which was adjusted in the final accounts.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tc={9BF020EF-077C-4527-A77D-E9A5FF890756}</author>
  </authors>
  <commentList>
    <comment ref="B1" authorId="0" shapeId="0" xr:uid="{9BF020EF-077C-4527-A77D-E9A5FF890756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partner contributions, we have used the total partner contributions + service income rather than contributions from council + contributions from NHS + service income. This is data from the IJB accounts data 23-24 spreadsheet.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tc={7C139475-0C57-4E9F-AD67-0A0258A26F45}</author>
  </authors>
  <commentList>
    <comment ref="B23" authorId="0" shapeId="0" xr:uid="{7C139475-0C57-4E9F-AD67-0A0258A26F45}">
      <text>
        <t>[Threaded comment]
Your version of Excel allows you to read this threaded comment; however, any edits to it will get removed if the file is opened in a newer version of Excel. Learn more: https://go.microsoft.com/fwlink/?linkid=870924
Comment:
    Down from £73,221 to £73,029 according to IJB accounts data 23-24 spreadsheet (previous figure was from unaudited accounts).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tc={CEFB19D7-972C-4BD3-82CD-03BCE6142A93}</author>
    <author>tc={96B1C7CD-5F71-4209-8081-45F11731F511}</author>
    <author>tc={C1A0B591-2E6D-413C-9C55-7F6ACB4087CA}</author>
    <author>tc={F51C92A4-C939-4C81-92C7-662EBAA6987F}</author>
  </authors>
  <commentList>
    <comment ref="B10" authorId="0" shapeId="0" xr:uid="{CEFB19D7-972C-4BD3-82CD-03BCE6142A93}">
      <text>
        <t>[Threaded comment]
Your version of Excel allows you to read this threaded comment; however, any edits to it will get removed if the file is opened in a newer version of Excel. Learn more: https://go.microsoft.com/fwlink/?linkid=870924
Comment:
    2022/23 NCOS</t>
      </text>
    </comment>
    <comment ref="G13" authorId="1" shapeId="0" xr:uid="{96B1C7CD-5F71-4209-8081-45F11731F511}">
      <text>
        <t>[Threaded comment]
Your version of Excel allows you to read this threaded comment; however, any edits to it will get removed if the file is opened in a newer version of Excel. Learn more: https://go.microsoft.com/fwlink/?linkid=870924
Comment:
    Figure is -0.1%. 0% used for visual formatting purposes.</t>
      </text>
    </comment>
    <comment ref="G14" authorId="2" shapeId="0" xr:uid="{C1A0B591-2E6D-413C-9C55-7F6ACB4087CA}">
      <text>
        <t>[Threaded comment]
Your version of Excel allows you to read this threaded comment; however, any edits to it will get removed if the file is opened in a newer version of Excel. Learn more: https://go.microsoft.com/fwlink/?linkid=870924
Comment:
    Figure is -0.8%. 0% used for visual formatting purposes.</t>
      </text>
    </comment>
    <comment ref="I16" authorId="3" shapeId="0" xr:uid="{F51C92A4-C939-4C81-92C7-662EBAA6987F}">
      <text>
        <t>[Threaded comment]
Your version of Excel allows you to read this threaded comment; however, any edits to it will get removed if the file is opened in a newer version of Excel. Learn more: https://go.microsoft.com/fwlink/?linkid=870924
Comment:
    Up from £8,351 to £8,437 following fact-checking.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tc={D1D96876-844E-4AA1-A048-546B683F5055}</author>
  </authors>
  <commentList>
    <comment ref="B10" authorId="0" shapeId="0" xr:uid="{D1D96876-844E-4AA1-A048-546B683F5055}">
      <text>
        <t>[Threaded comment]
Your version of Excel allows you to read this threaded comment; however, any edits to it will get removed if the file is opened in a newer version of Excel. Learn more: https://go.microsoft.com/fwlink/?linkid=870924
Comment:
    2022/23 Net Cost of Service used in the absence of a set of 2023/24 accounts.</t>
      </text>
    </comment>
  </commentList>
</comments>
</file>

<file path=xl/sharedStrings.xml><?xml version="1.0" encoding="utf-8"?>
<sst xmlns="http://schemas.openxmlformats.org/spreadsheetml/2006/main" count="688" uniqueCount="109">
  <si>
    <t>Year</t>
  </si>
  <si>
    <t>2021/22</t>
  </si>
  <si>
    <t>2023/24</t>
  </si>
  <si>
    <t>Aberdeenshire</t>
  </si>
  <si>
    <t>Angus</t>
  </si>
  <si>
    <t>Dundee</t>
  </si>
  <si>
    <t>East Ayrshire</t>
  </si>
  <si>
    <t>East Dunbartonshire</t>
  </si>
  <si>
    <t>East Lothian</t>
  </si>
  <si>
    <t>East Renfrewshire</t>
  </si>
  <si>
    <t>Edinburgh</t>
  </si>
  <si>
    <t>Falkirk</t>
  </si>
  <si>
    <t>Fife</t>
  </si>
  <si>
    <t>Glasgow</t>
  </si>
  <si>
    <t>Highland</t>
  </si>
  <si>
    <t>Inverclyde</t>
  </si>
  <si>
    <t>Midlothian</t>
  </si>
  <si>
    <t>Moray</t>
  </si>
  <si>
    <t>North Ayrshire</t>
  </si>
  <si>
    <t>North Lanarkshire</t>
  </si>
  <si>
    <t>Perth and Kinross</t>
  </si>
  <si>
    <t>Renfrewshire</t>
  </si>
  <si>
    <t>Scottish Borders</t>
  </si>
  <si>
    <t>South Ayrshire</t>
  </si>
  <si>
    <t>South Lanarkshire</t>
  </si>
  <si>
    <t>West Dunbartonshire</t>
  </si>
  <si>
    <t>West Lothian</t>
  </si>
  <si>
    <t>2020/21</t>
  </si>
  <si>
    <t>2022/23</t>
  </si>
  <si>
    <t>IJB</t>
  </si>
  <si>
    <t>Contribution from council</t>
  </si>
  <si>
    <t>Contribution from NHS</t>
  </si>
  <si>
    <t>Service income</t>
  </si>
  <si>
    <t>Total partner contributions</t>
  </si>
  <si>
    <t>Aberdeen</t>
  </si>
  <si>
    <t>Argyll &amp; Bute</t>
  </si>
  <si>
    <t>Clackmannanshire &amp; Stirling</t>
  </si>
  <si>
    <t>Dumfries &amp; Galloway</t>
  </si>
  <si>
    <t>Eilean Siar</t>
  </si>
  <si>
    <t>Orkney</t>
  </si>
  <si>
    <t>Shetland</t>
  </si>
  <si>
    <t>Checked against IJB accounts data 23-24 and exhibits spreadsheet</t>
  </si>
  <si>
    <t>Figure changed following fact-check</t>
  </si>
  <si>
    <t>Partner contributions</t>
  </si>
  <si>
    <t>Covid-19 funding</t>
  </si>
  <si>
    <t>2023/24*</t>
  </si>
  <si>
    <t>2023/24 CIES: Net cost of services £</t>
  </si>
  <si>
    <t>Surplus / (deficit) on core operations 2023/24 £</t>
  </si>
  <si>
    <t>2022/23 CIES: Net cost of services £</t>
  </si>
  <si>
    <t>Surplus / (deficit) on core operations 2022/23 £</t>
  </si>
  <si>
    <t>Surplus / (deficit) on core operations 2022/23 as a proportion of NCOS</t>
  </si>
  <si>
    <t>Surplus / (deficit) on core operations 2023/24 as a proportion of the NCOS</t>
  </si>
  <si>
    <t>East Dunbartonshire*</t>
  </si>
  <si>
    <t>Edinburgh**</t>
  </si>
  <si>
    <t>Orkney**</t>
  </si>
  <si>
    <t>2023/24 NCOS £</t>
  </si>
  <si>
    <t>Savings target £</t>
  </si>
  <si>
    <t>Amount achieved £</t>
  </si>
  <si>
    <t>Savings target as a % of NCOS</t>
  </si>
  <si>
    <t>Amount achieved as a % of NCOS</t>
  </si>
  <si>
    <t>Savings target + target amount (£m)</t>
  </si>
  <si>
    <t>% achieved</t>
  </si>
  <si>
    <t>Recurring £</t>
  </si>
  <si>
    <t>% recurring</t>
  </si>
  <si>
    <t>Non-recurring £</t>
  </si>
  <si>
    <t>% non-recurring</t>
  </si>
  <si>
    <t>Percentage achieved</t>
  </si>
  <si>
    <t>Recurring</t>
  </si>
  <si>
    <t>Non-recurring</t>
  </si>
  <si>
    <t>Ringfenced/Earmarked reserves</t>
  </si>
  <si>
    <t>Contingency reserves £</t>
  </si>
  <si>
    <t>Covid reserves £</t>
  </si>
  <si>
    <t>Total reserves</t>
  </si>
  <si>
    <t>CIES: Net cost of services £</t>
  </si>
  <si>
    <t>Ringfenced/ Earmarked reserves (total excluding contingency &amp; Covid) £</t>
  </si>
  <si>
    <t>Ringfenced/ Earmarked reserves as a % of total net cost of services</t>
  </si>
  <si>
    <t>Contingency reserves as a % of total net cost of services</t>
  </si>
  <si>
    <t>Covid reserves as a % of total net cost of services</t>
  </si>
  <si>
    <t>Total reserves as a % of total net cost of services</t>
  </si>
  <si>
    <t>Financial sustainability risks identified*</t>
  </si>
  <si>
    <t>Financial management risks identified*</t>
  </si>
  <si>
    <t>Medium term financial plan in place**</t>
  </si>
  <si>
    <t>Accounts presented within agreed timetable**</t>
  </si>
  <si>
    <t>Unmodified audit opinion*</t>
  </si>
  <si>
    <t>IJBs who agreed a budget prior to the start of the financial year**</t>
  </si>
  <si>
    <t>Turnover in senior officer roles (CO/CFO)**</t>
  </si>
  <si>
    <t>CIES: Net cost of services (2023/24)
£</t>
  </si>
  <si>
    <t>Funding gap identified in the 2023/24 budget papers 
£</t>
  </si>
  <si>
    <t>Funding gap identified in the 2024/25 budget papers 
£</t>
  </si>
  <si>
    <t>Funding gap identified in the 2023/24 budget papers 
%</t>
  </si>
  <si>
    <t>Funding gap identified in the 2024/25 budget papers 
%</t>
  </si>
  <si>
    <t>Proposed savings*</t>
  </si>
  <si>
    <t>Proposed savings (%)*</t>
  </si>
  <si>
    <t>Unidentified savings (includes savings for which no detailed or agreed plans are in place)</t>
  </si>
  <si>
    <t>Unidentified savings (includes savings for which no detailed or agreed plans are in place) %</t>
  </si>
  <si>
    <t>Use of reserves</t>
  </si>
  <si>
    <t>Use of reserves (%)</t>
  </si>
  <si>
    <t>Other</t>
  </si>
  <si>
    <t>Other (%)</t>
  </si>
  <si>
    <t>Population (2022)</t>
  </si>
  <si>
    <t>Proportion of the population over 65</t>
  </si>
  <si>
    <t>Population density (residents per square kilometre)</t>
  </si>
  <si>
    <t>Percentage of people who reported bad or very bad health</t>
  </si>
  <si>
    <t>Percentage of population that provide unpaid care</t>
  </si>
  <si>
    <t>Percentage of people who have a long-term illness, disease or condition</t>
  </si>
  <si>
    <t>Clackmannanshire</t>
  </si>
  <si>
    <t>Stirling</t>
  </si>
  <si>
    <t xml:space="preserve"> Scotland</t>
  </si>
  <si>
    <t>Source: https://www.scotlandscensus.gov.uk/search-the-census#/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</si>
</sst>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£-809]* #,##0.00_-;\-[$£-809]* #,##0.00_-;_-[$£-809]* &quot;-&quot;??_-;_-@_-"/>
    <numFmt numFmtId="165" formatCode="0.0"/>
    <numFmt numFmtId="166" formatCode="0.0%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9" fontId="0" fillId="0" borderId="0" xfId="1" applyFont="1" applyAlignment="1">
      <alignment wrapText="1"/>
    </xf>
    <xf numFmtId="9" fontId="0" fillId="0" borderId="0" xfId="1" applyFont="1"/>
    <xf numFmtId="0" fontId="4" fillId="0" borderId="0" xfId="0" applyFont="1"/>
    <xf numFmtId="166" fontId="0" fillId="0" borderId="0" xfId="1" applyNumberFormat="1" applyFont="1"/>
    <xf numFmtId="166" fontId="0" fillId="0" borderId="0" xfId="1" applyNumberFormat="1" applyFont="1" applyFill="1"/>
    <xf numFmtId="164" fontId="0" fillId="0" borderId="0" xfId="1" applyNumberFormat="1" applyFont="1"/>
    <xf numFmtId="166" fontId="0" fillId="0" borderId="0" xfId="1" applyNumberFormat="1" applyFont="1" applyBorder="1"/>
    <xf numFmtId="164" fontId="0" fillId="0" borderId="0" xfId="1" applyNumberFormat="1" applyFont="1" applyFill="1" applyBorder="1"/>
    <xf numFmtId="166" fontId="0" fillId="0" borderId="0" xfId="1" applyNumberFormat="1" applyFont="1" applyFill="1" applyBorder="1"/>
    <xf numFmtId="0" fontId="3" fillId="2" borderId="2" xfId="0" applyFont="1" applyFill="1" applyBorder="1"/>
    <xf numFmtId="164" fontId="3" fillId="2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164" fontId="3" fillId="2" borderId="3" xfId="0" applyNumberFormat="1" applyFont="1" applyFill="1" applyBorder="1" applyAlignment="1">
      <alignment horizontal="left" vertical="top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166" fontId="0" fillId="0" borderId="0" xfId="1" applyNumberFormat="1" applyFont="1" applyFill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9" fontId="0" fillId="0" borderId="0" xfId="1" applyFont="1" applyFill="1" applyAlignment="1">
      <alignment wrapText="1"/>
    </xf>
    <xf numFmtId="9" fontId="0" fillId="0" borderId="0" xfId="1" applyFont="1" applyFill="1"/>
    <xf numFmtId="9" fontId="0" fillId="0" borderId="0" xfId="0" applyNumberFormat="1"/>
    <xf numFmtId="164" fontId="6" fillId="0" borderId="0" xfId="0" applyNumberFormat="1" applyFont="1" applyAlignment="1">
      <alignment wrapText="1"/>
    </xf>
    <xf numFmtId="0" fontId="6" fillId="0" borderId="0" xfId="0" applyFont="1"/>
    <xf numFmtId="164" fontId="6" fillId="0" borderId="0" xfId="0" applyNumberFormat="1" applyFont="1"/>
    <xf numFmtId="166" fontId="6" fillId="0" borderId="0" xfId="0" applyNumberFormat="1" applyFont="1"/>
    <xf numFmtId="166" fontId="6" fillId="0" borderId="0" xfId="1" applyNumberFormat="1" applyFont="1" applyFill="1"/>
    <xf numFmtId="9" fontId="6" fillId="0" borderId="0" xfId="1" applyFont="1" applyFill="1"/>
    <xf numFmtId="9" fontId="6" fillId="0" borderId="0" xfId="0" applyNumberFormat="1" applyFont="1"/>
    <xf numFmtId="164" fontId="0" fillId="0" borderId="0" xfId="1" applyNumberFormat="1" applyFont="1" applyFill="1"/>
    <xf numFmtId="0" fontId="2" fillId="0" borderId="0" xfId="0" applyFont="1"/>
    <xf numFmtId="3" fontId="0" fillId="0" borderId="0" xfId="0" applyNumberFormat="1"/>
    <xf numFmtId="165" fontId="0" fillId="0" borderId="0" xfId="0" applyNumberFormat="1"/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9" fontId="7" fillId="0" borderId="0" xfId="1" applyFont="1" applyFill="1" applyAlignment="1">
      <alignment wrapText="1"/>
    </xf>
  </cellXfs>
  <cellStyles count="2">
    <cellStyle name="Normal" xfId="0" builtinId="0"/>
    <cellStyle name="Percent" xfId="1" builtinId="5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5" formatCode="0.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ill>
        <patternFill patternType="solid">
          <fgColor indexed="64"/>
          <bgColor rgb="FF92D050"/>
        </patternFill>
      </fill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0.0%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alignment horizontal="general" vertical="bottom" textRotation="0" wrapText="1" indent="0" justifyLastLine="0" shrinkToFit="0" readingOrder="0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  <fill>
        <patternFill patternType="none">
          <fgColor indexed="64"/>
          <bgColor auto="1"/>
        </patternFill>
      </fill>
    </dxf>
    <dxf>
      <numFmt numFmtId="164" formatCode="_-[$£-809]* #,##0.00_-;\-[$£-809]* #,##0.00_-;_-[$£-809]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laudia Alsius Coll" id="{6499E1AB-1B60-4563-88AB-61C1D732706B}" userId="S::calsiuscoll@audit-scotland.gov.uk::d3c777c9-4d05-4590-8eac-f55d8a7357d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EDD99B-6F59-4533-8228-656C76602202}" name="FundInc_1" displayName="FundInc_1" ref="A1:F121" totalsRowShown="0" headerRowDxfId="89">
  <autoFilter ref="A1:F121" xr:uid="{F8EDD99B-6F59-4533-8228-656C76602202}"/>
  <tableColumns count="6">
    <tableColumn id="1" xr3:uid="{12F2A4D1-0199-4BD6-A1CA-FEC8F9F9256D}" name="IJB"/>
    <tableColumn id="2" xr3:uid="{D125C6C7-62FE-4D38-A364-F436A891B38E}" name="Year"/>
    <tableColumn id="3" xr3:uid="{EB4C7F09-7B1F-4B5A-BCA3-640EC5A00D61}" name="Contribution from council" dataDxfId="88"/>
    <tableColumn id="4" xr3:uid="{26505C17-428B-42F9-B687-7F5778E18DF3}" name="Contribution from NHS" dataDxfId="87"/>
    <tableColumn id="5" xr3:uid="{7A09EB0D-B7A1-459C-B266-5E3C72DAFBFE}" name="Service income" dataDxfId="86"/>
    <tableColumn id="6" xr3:uid="{A0A0E588-3878-48F9-9CA7-E82BAD8A3C54}" name="Total partner contributions" dataDxfId="8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D05738-0F3B-4CF2-9EE7-C5C2E42A3728}" name="FundInc_2" displayName="FundInc_2" ref="A1:C5" totalsRowShown="0">
  <autoFilter ref="A1:C5" xr:uid="{86D05738-0F3B-4CF2-9EE7-C5C2E42A3728}"/>
  <tableColumns count="3">
    <tableColumn id="1" xr3:uid="{E2F47689-8DDB-4555-AF9A-A3FEBB77B5D3}" name="Year"/>
    <tableColumn id="2" xr3:uid="{504A8DB1-43B2-47D6-A8D1-CB6305607D5D}" name="Partner contributions" dataDxfId="84"/>
    <tableColumn id="3" xr3:uid="{1EA29FAA-BF37-4444-9772-019F45BA47EF}" name="Covid-19 funding" dataDxfId="8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7D22F5-D33D-4B76-A944-A783D4824CAB}" name="OutturnPosition" displayName="OutturnPosition" ref="A1:G31" totalsRowShown="0" headerRowDxfId="82" dataDxfId="81">
  <autoFilter ref="A1:G31" xr:uid="{AB7D22F5-D33D-4B76-A944-A783D4824CAB}"/>
  <tableColumns count="7">
    <tableColumn id="1" xr3:uid="{51EDBC8B-5C17-4C2E-86B5-C18A9ACBB090}" name="IJB" dataDxfId="80"/>
    <tableColumn id="2" xr3:uid="{70A9736B-03B9-41B9-B825-3B6B565C5ACC}" name="2023/24 CIES: Net cost of services £" dataDxfId="79"/>
    <tableColumn id="4" xr3:uid="{AAB04620-6DD2-4571-9A2C-55A192668BC6}" name="Surplus / (deficit) on core operations 2023/24 £" dataDxfId="78"/>
    <tableColumn id="7" xr3:uid="{B835123B-BA09-470A-A8A7-275FA491AC4E}" name="2022/23 CIES: Net cost of services £" dataDxfId="77"/>
    <tableColumn id="3" xr3:uid="{821D7158-D5C7-4832-BF60-522A466C8B5F}" name="Surplus / (deficit) on core operations 2022/23 £" dataDxfId="76"/>
    <tableColumn id="5" xr3:uid="{E68F2A5D-33E2-4CD8-A631-1F0F96826455}" name="Surplus / (deficit) on core operations 2022/23 as a proportion of NCOS" dataDxfId="75"/>
    <tableColumn id="6" xr3:uid="{872B9DBA-0375-41F2-8636-3594AEB56B0E}" name="Surplus / (deficit) on core operations 2023/24 as a proportion of the NCOS" dataDxfId="7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E98863C-38C4-4742-B268-1980A7FA7A55}" name="SavingsPerf_1" displayName="SavingsPerf_1" ref="A1:L31" totalsRowShown="0" headerRowDxfId="0" dataDxfId="73">
  <autoFilter ref="A1:L31" xr:uid="{EE98863C-38C4-4742-B268-1980A7FA7A55}"/>
  <tableColumns count="12">
    <tableColumn id="1" xr3:uid="{4E2C9A31-5271-4F33-9C79-01D1AEF172A2}" name="IJB" dataDxfId="72"/>
    <tableColumn id="9" xr3:uid="{BC03DF50-5475-40CE-8B4D-651716F6CBF4}" name="2023/24 NCOS £" dataDxfId="71"/>
    <tableColumn id="2" xr3:uid="{F0AF1A4A-E6E7-4094-8749-54634DDC3800}" name="Savings target £" dataDxfId="70"/>
    <tableColumn id="3" xr3:uid="{A62786B6-E8E3-4995-8AB9-D8170965AFD2}" name="Amount achieved £" dataDxfId="69"/>
    <tableColumn id="10" xr3:uid="{F5CEA793-AA1A-48B8-8FE2-DE2F960E0B5F}" name="Savings target as a % of NCOS" dataDxfId="68">
      <calculatedColumnFormula>SavingsPerf_1[[#This Row],[Savings target £]]/SavingsPerf_1[[#This Row],[2023/24 NCOS £]]</calculatedColumnFormula>
    </tableColumn>
    <tableColumn id="12" xr3:uid="{A0C86CAF-5E92-4BD5-A30F-21F8E7B3C19A}" name="Amount achieved as a % of NCOS" dataDxfId="67">
      <calculatedColumnFormula>SavingsPerf_1[[#This Row],[Amount achieved £]]/SavingsPerf_1[[#This Row],[2023/24 NCOS £]]</calculatedColumnFormula>
    </tableColumn>
    <tableColumn id="14" xr3:uid="{5AE33005-1530-45C5-ABAA-495F40D86E92}" name="Savings target + target amount (£m)" dataDxfId="66">
      <calculatedColumnFormula>SavingsPerf_1[[#This Row],[Savings target as a % of NCOS]]-SavingsPerf_1[[#This Row],[Amount achieved as a % of NCOS]]</calculatedColumnFormula>
    </tableColumn>
    <tableColumn id="4" xr3:uid="{07B27572-0332-49B3-8636-41EECDCBF36B}" name="% achieved" dataDxfId="65"/>
    <tableColumn id="5" xr3:uid="{C94BF15B-830D-4EAD-B483-5C820C29F8C6}" name="Recurring £" dataDxfId="64"/>
    <tableColumn id="6" xr3:uid="{C2239DF1-C26D-4699-99BC-6118C0D04073}" name="% recurring" dataDxfId="63"/>
    <tableColumn id="7" xr3:uid="{1084BB93-2FA4-45C8-B6F5-920DFFAF2134}" name="Non-recurring £" dataDxfId="62"/>
    <tableColumn id="8" xr3:uid="{3B7A9C1E-27AB-4A3F-8696-A6D74D9575FE}" name="% non-recurring" dataDxfId="6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9630377-2520-4802-B944-986C3DA29E5B}" name="SavingsPerf_2" displayName="SavingsPerf_2" ref="A1:C2" totalsRowShown="0" headerRowDxfId="60" dataDxfId="59">
  <autoFilter ref="A1:C2" xr:uid="{49630377-2520-4802-B944-986C3DA29E5B}"/>
  <tableColumns count="3">
    <tableColumn id="1" xr3:uid="{0792E256-3CBE-456E-B45B-D1A94BB461B3}" name="Percentage achieved" dataDxfId="58"/>
    <tableColumn id="2" xr3:uid="{D09F9623-F977-4392-B386-B453A460A4E9}" name="Recurring" dataDxfId="57"/>
    <tableColumn id="3" xr3:uid="{059F16DD-56A2-40C1-8978-48EA3BB9E514}" name="Non-recurring" dataDxfId="5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32E8D3E-C4E2-4CB4-B42A-1D130BFB6AAE}" name="Reserves_National" displayName="Reserves_National" ref="A1:E5" totalsRowShown="0" dataDxfId="54" headerRowBorderDxfId="55" tableBorderDxfId="53">
  <autoFilter ref="A1:E5" xr:uid="{B32E8D3E-C4E2-4CB4-B42A-1D130BFB6AAE}"/>
  <tableColumns count="5">
    <tableColumn id="1" xr3:uid="{DF43FFDC-11AB-45D0-92F4-A45D6ADB62F7}" name="Year"/>
    <tableColumn id="2" xr3:uid="{76AEFE87-AA3D-4291-9531-BF5620411003}" name="Ringfenced/Earmarked reserves" dataDxfId="52"/>
    <tableColumn id="3" xr3:uid="{C836FF61-5E3D-4CA8-B2DE-6013571D035B}" name="Contingency reserves £" dataDxfId="51"/>
    <tableColumn id="4" xr3:uid="{E9F73ABC-75B6-4090-84DF-7E7422ECED58}" name="Covid reserves £" dataDxfId="50"/>
    <tableColumn id="5" xr3:uid="{D0F29347-3AAC-410B-A5FD-D7C46E928B41}" name="Total reserves" dataDxfId="49">
      <calculatedColumnFormula>SUM(B2:D2)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9AC64F9-5752-4CF8-BE63-6C15A4E334E4}" name="Reserves" displayName="Reserves" ref="A1:J121" totalsRowShown="0" headerRowDxfId="48" dataDxfId="47">
  <autoFilter ref="A1:J121" xr:uid="{A9AC64F9-5752-4CF8-BE63-6C15A4E334E4}"/>
  <tableColumns count="10">
    <tableColumn id="1" xr3:uid="{65C73C4B-B9DD-4F2C-80A8-DF52CA30EA65}" name="IJB" dataDxfId="46"/>
    <tableColumn id="2" xr3:uid="{0C7E55F7-EF37-4DC3-B809-B822E6E9F113}" name="Year" dataDxfId="45"/>
    <tableColumn id="3" xr3:uid="{89EF4DA5-2F08-4595-9158-8C39ECD48F2D}" name="CIES: Net cost of services £" dataDxfId="44"/>
    <tableColumn id="4" xr3:uid="{8ECB238B-D7AA-4BDB-9CB0-8529CFA04D87}" name="Ringfenced/ Earmarked reserves (total excluding contingency &amp; Covid) £" dataDxfId="43"/>
    <tableColumn id="5" xr3:uid="{12F9E863-C20D-4314-AFF8-40FDFECC2000}" name="Ringfenced/ Earmarked reserves as a % of total net cost of services" dataDxfId="42"/>
    <tableColumn id="6" xr3:uid="{A13B08DF-12A7-43EE-B288-926FA1AF37EB}" name="Contingency reserves £" dataDxfId="41"/>
    <tableColumn id="7" xr3:uid="{06083C75-A421-40FE-A41D-7D81350544DC}" name="Contingency reserves as a % of total net cost of services" dataDxfId="40"/>
    <tableColumn id="8" xr3:uid="{166DA43D-1399-4551-9B8B-4704D78D848C}" name="Covid reserves £" dataDxfId="39"/>
    <tableColumn id="9" xr3:uid="{34D6F56D-4EA7-4B9B-B6AB-4F0B96BF9E25}" name="Covid reserves as a % of total net cost of services" dataDxfId="38"/>
    <tableColumn id="10" xr3:uid="{9C2CFABB-0055-44FF-8C42-F6B6CA4C373D}" name="Total reserves as a % of total net cost of services" dataDxfId="3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5FB6C37-6250-486C-940D-CBFA4C248338}" name="Management_Sustainability" displayName="Management_Sustainability" ref="A1:G2" totalsRowShown="0" headerRowDxfId="36" dataDxfId="35">
  <autoFilter ref="A1:G2" xr:uid="{F5FB6C37-6250-486C-940D-CBFA4C248338}"/>
  <tableColumns count="7">
    <tableColumn id="8" xr3:uid="{37195278-9D43-45A2-B3C0-EE860DFF43C1}" name="Financial sustainability risks identified*" dataDxfId="34"/>
    <tableColumn id="3" xr3:uid="{21B3AC54-2C5B-4E3F-BEA6-7873E10B74CF}" name="Financial management risks identified*" dataDxfId="33"/>
    <tableColumn id="5" xr3:uid="{98A9CECA-A6F4-41D7-8761-1ED634927134}" name="Medium term financial plan in place**" dataDxfId="32"/>
    <tableColumn id="4" xr3:uid="{483ED45B-2837-48BA-AB7C-5BE3095F68E3}" name="Accounts presented within agreed timetable**" dataDxfId="31"/>
    <tableColumn id="1" xr3:uid="{B10892C6-4EB4-40FA-B762-0714A9155900}" name="Unmodified audit opinion*" dataDxfId="30"/>
    <tableColumn id="6" xr3:uid="{D44259B8-A997-41EA-9A63-54C02C548AC7}" name="IJBs who agreed a budget prior to the start of the financial year**" dataDxfId="29"/>
    <tableColumn id="7" xr3:uid="{AD994C6E-E79C-4E8F-A794-E089F8A89725}" name="Turnover in senior officer roles (CO/CFO)**" dataDxfId="2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7B45CB2-5F80-4CD4-9AEC-0BA499E10E63}" name="FinOutlook_1" displayName="FinOutlook_1" ref="A1:F31" totalsRowShown="0" headerRowDxfId="27" dataDxfId="26">
  <autoFilter ref="A1:F31" xr:uid="{17B45CB2-5F80-4CD4-9AEC-0BA499E10E63}"/>
  <tableColumns count="6">
    <tableColumn id="1" xr3:uid="{07D42968-E170-4095-84DA-65FEC774A744}" name="IJB" dataDxfId="25"/>
    <tableColumn id="2" xr3:uid="{4B30E6D2-8510-4106-B649-906AC3A9FA05}" name="CIES: Net cost of services (2023/24)_x000a_£" dataDxfId="24"/>
    <tableColumn id="3" xr3:uid="{5850473D-B4D3-481B-875D-CE05E36AE9F3}" name="Funding gap identified in the 2023/24 budget papers _x000a_£" dataDxfId="23"/>
    <tableColumn id="4" xr3:uid="{7BA7F0AD-2CEC-45AC-B4AC-1F1BE37FFF3D}" name="Funding gap identified in the 2024/25 budget papers _x000a_£" dataDxfId="22"/>
    <tableColumn id="5" xr3:uid="{9CDDAA2B-04D9-44ED-BDE6-60448932ADCB}" name="Funding gap identified in the 2023/24 budget papers _x000a_%" dataDxfId="21"/>
    <tableColumn id="6" xr3:uid="{5EFC79B0-4B09-40EB-BF61-2EFF9F14E76E}" name="Funding gap identified in the 2024/25 budget papers _x000a_%" dataDxfId="2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F9C814C-0E49-4275-A729-D42E0EADB400}" name="FinOutlook_2" displayName="FinOutlook_2" ref="A1:H2" totalsRowShown="0" headerRowDxfId="19" dataDxfId="18">
  <autoFilter ref="A1:H2" xr:uid="{EF9C814C-0E49-4275-A729-D42E0EADB400}"/>
  <tableColumns count="8">
    <tableColumn id="1" xr3:uid="{4E76CF0F-FE20-41BA-9EAE-62B9AD860BC9}" name="Proposed savings*" dataDxfId="17"/>
    <tableColumn id="2" xr3:uid="{2BB4B8E5-1B97-4E67-BC15-94F44808924F}" name="Proposed savings (%)*" dataDxfId="16"/>
    <tableColumn id="3" xr3:uid="{9B10147E-AA64-4408-A9FA-3888A9336D9D}" name="Unidentified savings (includes savings for which no detailed or agreed plans are in place)" dataDxfId="15"/>
    <tableColumn id="4" xr3:uid="{B6DB3256-C963-4E6D-868D-C04FD9A23CDA}" name="Unidentified savings (includes savings for which no detailed or agreed plans are in place) %" dataDxfId="14"/>
    <tableColumn id="5" xr3:uid="{83B7C0D8-8089-4837-967F-7D1B6CA8319F}" name="Use of reserves" dataDxfId="13"/>
    <tableColumn id="6" xr3:uid="{49AD0F93-3848-4A68-83D8-ECB9B23F5023}" name="Use of reserves (%)" dataDxfId="12"/>
    <tableColumn id="7" xr3:uid="{6999970F-68E5-4CD7-A753-BD776F51905E}" name="Other" dataDxfId="11"/>
    <tableColumn id="8" xr3:uid="{C5864A1E-E0CA-465C-8ADF-A8C5185D7092}" name="Other (%)" dataDxfId="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94D54A-07D4-48C4-8998-DA6520D45A4A}" name="Contextual_Info" displayName="Contextual_Info" ref="A1:G34" totalsRowShown="0" headerRowDxfId="9" dataDxfId="8">
  <autoFilter ref="A1:G34" xr:uid="{B194D54A-07D4-48C4-8998-DA6520D45A4A}"/>
  <tableColumns count="7">
    <tableColumn id="1" xr3:uid="{46AB0BC2-1C20-4C46-ABBE-9C62AC7898F7}" name="IJB" dataDxfId="7"/>
    <tableColumn id="2" xr3:uid="{E20D2817-1B66-4CFB-9403-2EA6A0FFA806}" name="Population (2022)" dataDxfId="6"/>
    <tableColumn id="3" xr3:uid="{55D50F41-924F-4897-8C8C-FF4FF26F07E8}" name="Proportion of the population over 65" dataDxfId="5"/>
    <tableColumn id="4" xr3:uid="{A8B14D23-EDAB-441A-9568-B18D69304F44}" name="Population density (residents per square kilometre)" dataDxfId="4"/>
    <tableColumn id="5" xr3:uid="{3581A103-DDA0-4473-A1E3-F06939A5CCBA}" name="Percentage of people who reported bad or very bad health" dataDxfId="3"/>
    <tableColumn id="6" xr3:uid="{247E9B17-B482-4302-B6A4-A38E35FBBAC5}" name="Percentage of population that provide unpaid care" dataDxfId="2"/>
    <tableColumn id="7" xr3:uid="{1468D776-DE31-4ED0-BDEA-6D92734FF505}" name="Percentage of people who have a long-term illness, disease or conditio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9" dT="2025-02-17T14:45:31.18" personId="{6499E1AB-1B60-4563-88AB-61C1D732706B}" id="{3616344F-9DC7-46ED-9043-795C8B485FD8}">
    <text>Down from £12,992 to £12,991 to mirror figure from IJB accounts data 23-24 spreadsheet.</text>
  </threadedComment>
  <threadedComment ref="C89" dT="2025-02-17T14:51:50.55" personId="{6499E1AB-1B60-4563-88AB-61C1D732706B}" id="{C8B640C3-92DF-43F3-ABB0-185DC9BDECCC}">
    <text>Down from £40,670 to £30,885 to mirror IJB accounts data 23-24 spreadsheet (the first figure was from unaudited accounts).</text>
  </threadedComment>
  <threadedComment ref="D89" dT="2025-02-17T14:53:29.98" personId="{6499E1AB-1B60-4563-88AB-61C1D732706B}" id="{AD9ADB8A-446F-4B95-A754-82D527C2EB67}">
    <text>Up from £26,942 to £42,336 to mirror IJB accounts data 23-24 spreadsheet (the first figure was from unaudited accounts).</text>
  </threadedComment>
  <threadedComment ref="E113" dT="2025-02-17T15:01:43.67" personId="{6499E1AB-1B60-4563-88AB-61C1D732706B}" id="{36E33D25-E221-4C6F-A84E-9417DA21CBC7}">
    <text>Down from £11,008 to £0. Per David Meechan (04/02/25):
The Funding and Income tab includes Service Income of £11.008m, which was identified by the audit team as being an error in income and expenditure recognition, and which was adjusted in the final accounts.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2-17T16:23:14.62" personId="{6499E1AB-1B60-4563-88AB-61C1D732706B}" id="{9BF020EF-077C-4527-A77D-E9A5FF890756}">
    <text>For partner contributions, we have used the total partner contributions + service income rather than contributions from council + contributions from NHS + service income. This is data from the IJB accounts data 23-24 spreadsheet.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23" dT="2025-02-17T17:25:22.42" personId="{6499E1AB-1B60-4563-88AB-61C1D732706B}" id="{7C139475-0C57-4E9F-AD67-0A0258A26F45}">
    <text>Down from £73,221 to £73,029 according to IJB accounts data 23-24 spreadsheet (previous figure was from unaudited accounts).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10" dT="2025-02-18T11:17:52.24" personId="{6499E1AB-1B60-4563-88AB-61C1D732706B}" id="{CEFB19D7-972C-4BD3-82CD-03BCE6142A93}">
    <text>2022/23 NCOS</text>
  </threadedComment>
  <threadedComment ref="G13" dT="2025-02-18T11:25:36.39" personId="{6499E1AB-1B60-4563-88AB-61C1D732706B}" id="{96B1C7CD-5F71-4209-8081-45F11731F511}">
    <text>Figure is -0.1%. 0% used for visual formatting purposes.</text>
  </threadedComment>
  <threadedComment ref="G14" dT="2025-02-18T11:25:50.58" personId="{6499E1AB-1B60-4563-88AB-61C1D732706B}" id="{C1A0B591-2E6D-413C-9C55-7F6ACB4087CA}">
    <text>Figure is -0.8%. 0% used for visual formatting purposes.</text>
  </threadedComment>
  <threadedComment ref="I16" dT="2025-02-17T18:43:03.57" personId="{6499E1AB-1B60-4563-88AB-61C1D732706B}" id="{F51C92A4-C939-4C81-92C7-662EBAA6987F}">
    <text>Up from £8,351 to £8,437 following fact-checking.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B10" dT="2025-01-17T14:29:52.57" personId="{6499E1AB-1B60-4563-88AB-61C1D732706B}" id="{D1D96876-844E-4AA1-A048-546B683F5055}">
    <text>2022/23 Net Cost of Service used in the absence of a set of 2023/24 accounts.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9.xml"/><Relationship Id="rId1" Type="http://schemas.openxmlformats.org/officeDocument/2006/relationships/vmlDrawing" Target="../drawings/vmlDrawing5.vml"/><Relationship Id="rId4" Type="http://schemas.microsoft.com/office/2017/10/relationships/threadedComment" Target="../threadedComments/threadedComment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88AB-FF58-4139-B10C-3C5DE7FCEB79}">
  <dimension ref="A1:H124"/>
  <sheetViews>
    <sheetView workbookViewId="0">
      <selection activeCell="E113" sqref="E113"/>
    </sheetView>
  </sheetViews>
  <sheetFormatPr defaultRowHeight="14.5" x14ac:dyDescent="0.35"/>
  <cols>
    <col min="1" max="1" width="29.7265625" customWidth="1"/>
    <col min="3" max="3" width="27.81640625" style="1" customWidth="1"/>
    <col min="4" max="4" width="25.26953125" style="1" customWidth="1"/>
    <col min="5" max="5" width="21.7265625" style="1" customWidth="1"/>
    <col min="6" max="6" width="28.54296875" style="1" customWidth="1"/>
    <col min="8" max="8" width="16.453125" bestFit="1" customWidth="1"/>
  </cols>
  <sheetData>
    <row r="1" spans="1:6" x14ac:dyDescent="0.35">
      <c r="A1" t="s">
        <v>29</v>
      </c>
      <c r="B1" t="s">
        <v>0</v>
      </c>
      <c r="C1" s="1" t="s">
        <v>30</v>
      </c>
      <c r="D1" s="1" t="s">
        <v>31</v>
      </c>
      <c r="E1" s="1" t="s">
        <v>32</v>
      </c>
      <c r="F1" s="1" t="s">
        <v>33</v>
      </c>
    </row>
    <row r="2" spans="1:6" x14ac:dyDescent="0.35">
      <c r="A2" t="s">
        <v>34</v>
      </c>
      <c r="B2" t="s">
        <v>27</v>
      </c>
      <c r="C2" s="1">
        <v>272709000</v>
      </c>
      <c r="D2" s="1">
        <v>93215000</v>
      </c>
      <c r="E2" s="1">
        <v>4955000</v>
      </c>
      <c r="F2" s="1">
        <v>370879000</v>
      </c>
    </row>
    <row r="3" spans="1:6" x14ac:dyDescent="0.35">
      <c r="A3" t="s">
        <v>34</v>
      </c>
      <c r="B3" t="s">
        <v>1</v>
      </c>
      <c r="C3" s="1">
        <v>104114000</v>
      </c>
      <c r="D3" s="1">
        <v>290982000</v>
      </c>
      <c r="E3" s="1">
        <v>4840000</v>
      </c>
      <c r="F3" s="1">
        <v>399936000</v>
      </c>
    </row>
    <row r="4" spans="1:6" x14ac:dyDescent="0.35">
      <c r="A4" t="s">
        <v>34</v>
      </c>
      <c r="B4" t="s">
        <v>28</v>
      </c>
      <c r="C4" s="1">
        <v>118778000</v>
      </c>
      <c r="D4" s="1">
        <v>255927000</v>
      </c>
      <c r="E4" s="1">
        <v>4958000</v>
      </c>
      <c r="F4" s="1">
        <v>379663000</v>
      </c>
    </row>
    <row r="5" spans="1:6" x14ac:dyDescent="0.35">
      <c r="A5" t="s">
        <v>34</v>
      </c>
      <c r="B5" t="s">
        <v>2</v>
      </c>
      <c r="C5" s="1">
        <v>123741000</v>
      </c>
      <c r="D5" s="1">
        <v>288180000</v>
      </c>
      <c r="E5" s="1">
        <v>5115000</v>
      </c>
      <c r="F5" s="1">
        <v>417036000</v>
      </c>
    </row>
    <row r="6" spans="1:6" x14ac:dyDescent="0.35">
      <c r="A6" t="s">
        <v>3</v>
      </c>
      <c r="B6" t="s">
        <v>27</v>
      </c>
      <c r="C6" s="1">
        <v>120230000</v>
      </c>
      <c r="D6" s="1">
        <v>239849000</v>
      </c>
      <c r="E6" s="1">
        <v>0</v>
      </c>
      <c r="F6" s="1">
        <v>360079000</v>
      </c>
    </row>
    <row r="7" spans="1:6" x14ac:dyDescent="0.35">
      <c r="A7" t="s">
        <v>3</v>
      </c>
      <c r="B7" t="s">
        <v>1</v>
      </c>
      <c r="C7" s="1">
        <v>132337000</v>
      </c>
      <c r="D7" s="1">
        <v>270262000</v>
      </c>
      <c r="E7" s="1">
        <v>17703000</v>
      </c>
      <c r="F7" s="1">
        <v>420302000</v>
      </c>
    </row>
    <row r="8" spans="1:6" x14ac:dyDescent="0.35">
      <c r="A8" t="s">
        <v>3</v>
      </c>
      <c r="B8" t="s">
        <v>28</v>
      </c>
      <c r="C8" s="1">
        <v>148601000</v>
      </c>
      <c r="D8" s="1">
        <v>240509000</v>
      </c>
      <c r="E8" s="1">
        <v>23528000</v>
      </c>
      <c r="F8" s="1">
        <v>412638000</v>
      </c>
    </row>
    <row r="9" spans="1:6" x14ac:dyDescent="0.35">
      <c r="A9" t="s">
        <v>3</v>
      </c>
      <c r="B9" t="s">
        <v>2</v>
      </c>
      <c r="C9" s="1">
        <v>158662000</v>
      </c>
      <c r="D9" s="1">
        <v>279158000</v>
      </c>
      <c r="E9" s="1">
        <v>17111000</v>
      </c>
      <c r="F9" s="1">
        <v>454931000</v>
      </c>
    </row>
    <row r="10" spans="1:6" x14ac:dyDescent="0.35">
      <c r="A10" t="s">
        <v>4</v>
      </c>
      <c r="B10" t="s">
        <v>27</v>
      </c>
      <c r="C10" s="1">
        <v>49588000</v>
      </c>
      <c r="D10" s="1">
        <v>142578000</v>
      </c>
      <c r="E10" s="1">
        <v>0</v>
      </c>
      <c r="F10" s="1">
        <v>192166000</v>
      </c>
    </row>
    <row r="11" spans="1:6" x14ac:dyDescent="0.35">
      <c r="A11" t="s">
        <v>4</v>
      </c>
      <c r="B11" t="s">
        <v>1</v>
      </c>
      <c r="C11" s="1">
        <v>54640000</v>
      </c>
      <c r="D11" s="1">
        <v>152925000</v>
      </c>
      <c r="E11" s="1">
        <v>0</v>
      </c>
      <c r="F11" s="1">
        <v>207565000</v>
      </c>
    </row>
    <row r="12" spans="1:6" x14ac:dyDescent="0.35">
      <c r="A12" t="s">
        <v>4</v>
      </c>
      <c r="B12" t="s">
        <v>28</v>
      </c>
      <c r="C12" s="1">
        <v>64108000</v>
      </c>
      <c r="D12" s="1">
        <v>129713000</v>
      </c>
      <c r="E12" s="1">
        <v>0</v>
      </c>
      <c r="F12" s="1">
        <v>193821000</v>
      </c>
    </row>
    <row r="13" spans="1:6" x14ac:dyDescent="0.35">
      <c r="A13" t="s">
        <v>4</v>
      </c>
      <c r="B13" t="s">
        <v>2</v>
      </c>
      <c r="C13" s="1">
        <v>68267000</v>
      </c>
      <c r="D13" s="1">
        <v>156583000</v>
      </c>
      <c r="E13" s="1">
        <v>0</v>
      </c>
      <c r="F13" s="1">
        <v>224850000</v>
      </c>
    </row>
    <row r="14" spans="1:6" x14ac:dyDescent="0.35">
      <c r="A14" t="s">
        <v>35</v>
      </c>
      <c r="B14" t="s">
        <v>27</v>
      </c>
      <c r="C14" s="1">
        <v>57995000</v>
      </c>
      <c r="D14" s="1">
        <v>248814000</v>
      </c>
      <c r="E14" s="1">
        <v>16900000</v>
      </c>
      <c r="F14" s="1">
        <v>323709000</v>
      </c>
    </row>
    <row r="15" spans="1:6" x14ac:dyDescent="0.35">
      <c r="A15" t="s">
        <v>35</v>
      </c>
      <c r="B15" t="s">
        <v>1</v>
      </c>
      <c r="C15" s="1">
        <v>62871000</v>
      </c>
      <c r="D15" s="1">
        <v>264104000</v>
      </c>
      <c r="E15" s="1">
        <v>19103000</v>
      </c>
      <c r="F15" s="1">
        <v>346078000</v>
      </c>
    </row>
    <row r="16" spans="1:6" x14ac:dyDescent="0.35">
      <c r="A16" t="s">
        <v>35</v>
      </c>
      <c r="B16" t="s">
        <v>28</v>
      </c>
      <c r="C16" s="1">
        <v>74391000</v>
      </c>
      <c r="D16" s="1">
        <v>245665000</v>
      </c>
      <c r="E16" s="1">
        <v>18457000</v>
      </c>
      <c r="F16" s="1">
        <v>338513000</v>
      </c>
    </row>
    <row r="17" spans="1:8" x14ac:dyDescent="0.35">
      <c r="A17" t="s">
        <v>35</v>
      </c>
      <c r="B17" t="s">
        <v>2</v>
      </c>
      <c r="C17" s="1">
        <v>77605000</v>
      </c>
      <c r="D17" s="1">
        <v>284679000</v>
      </c>
      <c r="E17" s="1">
        <v>21114000</v>
      </c>
      <c r="F17" s="1">
        <v>383398000</v>
      </c>
      <c r="H17" s="1"/>
    </row>
    <row r="18" spans="1:8" x14ac:dyDescent="0.35">
      <c r="A18" t="s">
        <v>36</v>
      </c>
      <c r="B18" t="s">
        <v>27</v>
      </c>
      <c r="C18" s="1">
        <v>63212000</v>
      </c>
      <c r="D18" s="1">
        <v>172654000</v>
      </c>
      <c r="E18" s="1">
        <v>7186000</v>
      </c>
      <c r="F18" s="1">
        <v>243052000</v>
      </c>
    </row>
    <row r="19" spans="1:8" x14ac:dyDescent="0.35">
      <c r="A19" t="s">
        <v>36</v>
      </c>
      <c r="B19" t="s">
        <v>1</v>
      </c>
      <c r="C19" s="1">
        <v>62134000</v>
      </c>
      <c r="D19" s="1">
        <v>180138000</v>
      </c>
      <c r="E19" s="1">
        <v>8462000</v>
      </c>
      <c r="F19" s="1">
        <v>250734000</v>
      </c>
    </row>
    <row r="20" spans="1:8" x14ac:dyDescent="0.35">
      <c r="A20" t="s">
        <v>36</v>
      </c>
      <c r="B20" t="s">
        <v>28</v>
      </c>
      <c r="C20" s="1">
        <v>76761000</v>
      </c>
      <c r="D20" s="1">
        <v>170431000</v>
      </c>
      <c r="E20" s="1">
        <v>8632000</v>
      </c>
      <c r="F20" s="1">
        <v>255824000</v>
      </c>
    </row>
    <row r="21" spans="1:8" x14ac:dyDescent="0.35">
      <c r="A21" t="s">
        <v>36</v>
      </c>
      <c r="B21" t="s">
        <v>2</v>
      </c>
      <c r="C21" s="1">
        <v>70867000</v>
      </c>
      <c r="D21" s="1">
        <v>189088000</v>
      </c>
      <c r="E21" s="1">
        <v>8522000</v>
      </c>
      <c r="F21" s="1">
        <v>268477000</v>
      </c>
    </row>
    <row r="22" spans="1:8" x14ac:dyDescent="0.35">
      <c r="A22" t="s">
        <v>37</v>
      </c>
      <c r="B22" t="s">
        <v>27</v>
      </c>
      <c r="C22" s="1">
        <v>74668000</v>
      </c>
      <c r="D22" s="1">
        <v>382306000</v>
      </c>
      <c r="E22" s="1">
        <v>0</v>
      </c>
      <c r="F22" s="1">
        <v>456974000</v>
      </c>
    </row>
    <row r="23" spans="1:8" x14ac:dyDescent="0.35">
      <c r="A23" t="s">
        <v>37</v>
      </c>
      <c r="B23" t="s">
        <v>1</v>
      </c>
      <c r="C23" s="1">
        <v>74901000</v>
      </c>
      <c r="D23" s="1">
        <v>400698000</v>
      </c>
      <c r="E23" s="1">
        <v>0</v>
      </c>
      <c r="F23" s="1">
        <v>475599000</v>
      </c>
    </row>
    <row r="24" spans="1:8" x14ac:dyDescent="0.35">
      <c r="A24" t="s">
        <v>37</v>
      </c>
      <c r="B24" t="s">
        <v>28</v>
      </c>
      <c r="C24" s="1">
        <v>94333000</v>
      </c>
      <c r="D24" s="1">
        <v>376290000</v>
      </c>
      <c r="E24" s="1">
        <v>0</v>
      </c>
      <c r="F24" s="1">
        <v>470623000</v>
      </c>
    </row>
    <row r="25" spans="1:8" x14ac:dyDescent="0.35">
      <c r="A25" t="s">
        <v>37</v>
      </c>
      <c r="B25" t="s">
        <v>2</v>
      </c>
      <c r="C25" s="1">
        <v>90379000</v>
      </c>
      <c r="D25" s="1">
        <v>421137000</v>
      </c>
      <c r="E25" s="1">
        <v>49671000</v>
      </c>
      <c r="F25" s="1">
        <v>561187000</v>
      </c>
    </row>
    <row r="26" spans="1:8" x14ac:dyDescent="0.35">
      <c r="A26" t="s">
        <v>5</v>
      </c>
      <c r="B26" t="s">
        <v>27</v>
      </c>
      <c r="C26" s="1">
        <v>84385000</v>
      </c>
      <c r="D26" s="1">
        <v>221572000</v>
      </c>
      <c r="E26" s="1">
        <v>0</v>
      </c>
      <c r="F26" s="1">
        <v>305957000</v>
      </c>
    </row>
    <row r="27" spans="1:8" x14ac:dyDescent="0.35">
      <c r="A27" t="s">
        <v>5</v>
      </c>
      <c r="B27" t="s">
        <v>1</v>
      </c>
      <c r="C27" s="1">
        <v>96486000</v>
      </c>
      <c r="D27" s="1">
        <v>228944000</v>
      </c>
      <c r="E27" s="1">
        <v>0</v>
      </c>
      <c r="F27" s="1">
        <v>325430000</v>
      </c>
    </row>
    <row r="28" spans="1:8" x14ac:dyDescent="0.35">
      <c r="A28" t="s">
        <v>5</v>
      </c>
      <c r="B28" t="s">
        <v>28</v>
      </c>
      <c r="C28" s="1">
        <v>106521000</v>
      </c>
      <c r="D28" s="1">
        <v>201659000</v>
      </c>
      <c r="E28" s="1">
        <v>0</v>
      </c>
      <c r="F28" s="1">
        <v>308180000</v>
      </c>
    </row>
    <row r="29" spans="1:8" x14ac:dyDescent="0.35">
      <c r="A29" t="s">
        <v>5</v>
      </c>
      <c r="B29" t="s">
        <v>2</v>
      </c>
      <c r="C29" s="1">
        <v>104333000</v>
      </c>
      <c r="D29" s="1">
        <v>232498000</v>
      </c>
      <c r="E29" s="1">
        <v>0</v>
      </c>
      <c r="F29" s="1">
        <v>336831000</v>
      </c>
    </row>
    <row r="30" spans="1:8" x14ac:dyDescent="0.35">
      <c r="A30" t="s">
        <v>6</v>
      </c>
      <c r="B30" t="s">
        <v>27</v>
      </c>
      <c r="C30" s="1">
        <v>80586000</v>
      </c>
      <c r="D30" s="1">
        <v>187906000</v>
      </c>
      <c r="E30" s="1">
        <v>6890000</v>
      </c>
      <c r="F30" s="1">
        <v>275382000</v>
      </c>
    </row>
    <row r="31" spans="1:8" x14ac:dyDescent="0.35">
      <c r="A31" t="s">
        <v>6</v>
      </c>
      <c r="B31" t="s">
        <v>1</v>
      </c>
      <c r="C31" s="1">
        <v>88550000</v>
      </c>
      <c r="D31" s="1">
        <v>193222000</v>
      </c>
      <c r="E31" s="1">
        <v>6868000</v>
      </c>
      <c r="F31" s="1">
        <v>288640000</v>
      </c>
    </row>
    <row r="32" spans="1:8" x14ac:dyDescent="0.35">
      <c r="A32" t="s">
        <v>6</v>
      </c>
      <c r="B32" t="s">
        <v>28</v>
      </c>
      <c r="C32" s="1">
        <v>100682000</v>
      </c>
      <c r="D32" s="1">
        <v>175248000</v>
      </c>
      <c r="E32" s="1">
        <v>7222000</v>
      </c>
      <c r="F32" s="1">
        <v>283152000</v>
      </c>
    </row>
    <row r="33" spans="1:6" x14ac:dyDescent="0.35">
      <c r="A33" t="s">
        <v>6</v>
      </c>
      <c r="B33" t="s">
        <v>2</v>
      </c>
      <c r="C33" s="1">
        <v>105165000</v>
      </c>
      <c r="D33" s="1">
        <v>194380000</v>
      </c>
      <c r="E33" s="1">
        <v>8277000</v>
      </c>
      <c r="F33" s="1">
        <v>307822000</v>
      </c>
    </row>
    <row r="34" spans="1:6" x14ac:dyDescent="0.35">
      <c r="A34" t="s">
        <v>7</v>
      </c>
      <c r="B34" t="s">
        <v>27</v>
      </c>
      <c r="C34" s="1">
        <v>57719000</v>
      </c>
      <c r="D34" s="1">
        <v>144950000</v>
      </c>
      <c r="E34" s="1">
        <v>4591000</v>
      </c>
      <c r="F34" s="1">
        <v>207260000</v>
      </c>
    </row>
    <row r="35" spans="1:6" x14ac:dyDescent="0.35">
      <c r="A35" t="s">
        <v>7</v>
      </c>
      <c r="B35" t="s">
        <v>1</v>
      </c>
      <c r="C35" s="1">
        <v>62753000</v>
      </c>
      <c r="D35" s="1">
        <v>149959000</v>
      </c>
      <c r="E35" s="1">
        <v>5924000</v>
      </c>
      <c r="F35" s="1">
        <v>218636000</v>
      </c>
    </row>
    <row r="36" spans="1:6" x14ac:dyDescent="0.35">
      <c r="A36" t="s">
        <v>7</v>
      </c>
      <c r="B36" t="s">
        <v>28</v>
      </c>
      <c r="C36" s="1">
        <v>71437000</v>
      </c>
      <c r="D36" s="1">
        <v>137042000</v>
      </c>
      <c r="E36" s="1">
        <v>14973000</v>
      </c>
      <c r="F36" s="1">
        <v>223452000</v>
      </c>
    </row>
    <row r="37" spans="1:6" x14ac:dyDescent="0.35">
      <c r="A37" t="s">
        <v>7</v>
      </c>
      <c r="B37" t="s">
        <v>2</v>
      </c>
      <c r="C37" s="1">
        <v>0</v>
      </c>
      <c r="D37" s="1">
        <v>0</v>
      </c>
      <c r="E37" s="1">
        <v>0</v>
      </c>
      <c r="F37" s="1">
        <v>0</v>
      </c>
    </row>
    <row r="38" spans="1:6" x14ac:dyDescent="0.35">
      <c r="A38" t="s">
        <v>8</v>
      </c>
      <c r="B38" t="s">
        <v>27</v>
      </c>
      <c r="C38" s="1">
        <v>49385000</v>
      </c>
      <c r="D38" s="1">
        <v>143606000</v>
      </c>
      <c r="E38" s="1">
        <v>0</v>
      </c>
      <c r="F38" s="1">
        <v>192991000</v>
      </c>
    </row>
    <row r="39" spans="1:6" x14ac:dyDescent="0.35">
      <c r="A39" t="s">
        <v>8</v>
      </c>
      <c r="B39" t="s">
        <v>1</v>
      </c>
      <c r="C39" s="1">
        <v>53771000</v>
      </c>
      <c r="D39" s="1">
        <v>156160000</v>
      </c>
      <c r="E39" s="1">
        <v>0</v>
      </c>
      <c r="F39" s="1">
        <v>209931000</v>
      </c>
    </row>
    <row r="40" spans="1:6" x14ac:dyDescent="0.35">
      <c r="A40" t="s">
        <v>8</v>
      </c>
      <c r="B40" t="s">
        <v>28</v>
      </c>
      <c r="C40" s="1">
        <v>61644000</v>
      </c>
      <c r="D40" s="1">
        <v>142908000</v>
      </c>
      <c r="E40" s="1">
        <v>0</v>
      </c>
      <c r="F40" s="1">
        <v>204552000</v>
      </c>
    </row>
    <row r="41" spans="1:6" x14ac:dyDescent="0.35">
      <c r="A41" t="s">
        <v>8</v>
      </c>
      <c r="B41" t="s">
        <v>2</v>
      </c>
      <c r="C41" s="1">
        <v>63809000</v>
      </c>
      <c r="D41" s="1">
        <v>157812000</v>
      </c>
      <c r="E41" s="1">
        <v>0</v>
      </c>
      <c r="F41" s="1">
        <v>221621000</v>
      </c>
    </row>
    <row r="42" spans="1:6" x14ac:dyDescent="0.35">
      <c r="A42" t="s">
        <v>9</v>
      </c>
      <c r="B42" t="s">
        <v>27</v>
      </c>
      <c r="C42" s="1">
        <v>57532000</v>
      </c>
      <c r="D42" s="1">
        <v>118742000</v>
      </c>
      <c r="E42" s="1">
        <v>0</v>
      </c>
      <c r="F42" s="1">
        <v>176274000</v>
      </c>
    </row>
    <row r="43" spans="1:6" x14ac:dyDescent="0.35">
      <c r="A43" t="s">
        <v>9</v>
      </c>
      <c r="B43" t="s">
        <v>1</v>
      </c>
      <c r="C43" s="1">
        <v>67228000</v>
      </c>
      <c r="D43" s="1">
        <v>138672000</v>
      </c>
      <c r="E43" s="1">
        <v>17273000</v>
      </c>
      <c r="F43" s="1">
        <v>223173000</v>
      </c>
    </row>
    <row r="44" spans="1:6" x14ac:dyDescent="0.35">
      <c r="A44" t="s">
        <v>9</v>
      </c>
      <c r="B44" t="s">
        <v>28</v>
      </c>
      <c r="C44" s="1">
        <v>82246000</v>
      </c>
      <c r="D44" s="1">
        <v>121759000</v>
      </c>
      <c r="E44" s="1">
        <v>31716000</v>
      </c>
      <c r="F44" s="1">
        <v>235721000</v>
      </c>
    </row>
    <row r="45" spans="1:6" x14ac:dyDescent="0.35">
      <c r="A45" t="s">
        <v>9</v>
      </c>
      <c r="B45" t="s">
        <v>2</v>
      </c>
      <c r="C45" s="1">
        <v>64612000</v>
      </c>
      <c r="D45" s="1">
        <v>135161000</v>
      </c>
      <c r="E45" s="1">
        <v>20782000</v>
      </c>
      <c r="F45" s="1">
        <v>220555000</v>
      </c>
    </row>
    <row r="46" spans="1:6" x14ac:dyDescent="0.35">
      <c r="A46" t="s">
        <v>10</v>
      </c>
      <c r="B46" t="s">
        <v>27</v>
      </c>
      <c r="C46" s="1">
        <v>250027000</v>
      </c>
      <c r="D46" s="1">
        <v>621834000</v>
      </c>
      <c r="E46" s="1">
        <v>0</v>
      </c>
      <c r="F46" s="1">
        <v>871861000</v>
      </c>
    </row>
    <row r="47" spans="1:6" x14ac:dyDescent="0.35">
      <c r="A47" t="s">
        <v>10</v>
      </c>
      <c r="B47" t="s">
        <v>1</v>
      </c>
      <c r="C47" s="1">
        <v>260926000</v>
      </c>
      <c r="D47" s="1">
        <v>677166000</v>
      </c>
      <c r="E47" s="1">
        <v>0</v>
      </c>
      <c r="F47" s="1">
        <v>938092000</v>
      </c>
    </row>
    <row r="48" spans="1:6" x14ac:dyDescent="0.35">
      <c r="A48" t="s">
        <v>10</v>
      </c>
      <c r="B48" t="s">
        <v>28</v>
      </c>
      <c r="C48" s="1">
        <v>281650000</v>
      </c>
      <c r="D48" s="1">
        <v>583493000</v>
      </c>
      <c r="E48" s="1">
        <v>0</v>
      </c>
      <c r="F48" s="1">
        <v>865143000</v>
      </c>
    </row>
    <row r="49" spans="1:6" x14ac:dyDescent="0.35">
      <c r="A49" t="s">
        <v>10</v>
      </c>
      <c r="B49" t="s">
        <v>2</v>
      </c>
      <c r="C49" s="1">
        <v>313041000</v>
      </c>
      <c r="D49" s="1">
        <v>660032000</v>
      </c>
      <c r="E49" s="1">
        <v>0</v>
      </c>
      <c r="F49" s="1">
        <v>973073000</v>
      </c>
    </row>
    <row r="50" spans="1:6" x14ac:dyDescent="0.35">
      <c r="A50" t="s">
        <v>38</v>
      </c>
      <c r="B50" t="s">
        <v>27</v>
      </c>
      <c r="C50" s="1">
        <v>21266000</v>
      </c>
      <c r="D50" s="1">
        <v>48758000</v>
      </c>
      <c r="E50" s="1">
        <v>12865000</v>
      </c>
      <c r="F50" s="1">
        <v>82889000</v>
      </c>
    </row>
    <row r="51" spans="1:6" x14ac:dyDescent="0.35">
      <c r="A51" t="s">
        <v>38</v>
      </c>
      <c r="B51" t="s">
        <v>1</v>
      </c>
      <c r="C51" s="1">
        <v>21769000</v>
      </c>
      <c r="D51" s="1">
        <v>49995000</v>
      </c>
      <c r="E51" s="1">
        <v>27461000</v>
      </c>
      <c r="F51" s="1">
        <v>99225000</v>
      </c>
    </row>
    <row r="52" spans="1:6" x14ac:dyDescent="0.35">
      <c r="A52" t="s">
        <v>38</v>
      </c>
      <c r="B52" t="s">
        <v>28</v>
      </c>
      <c r="C52" s="1">
        <v>25135000</v>
      </c>
      <c r="D52" s="1">
        <v>47743000</v>
      </c>
      <c r="E52" s="1">
        <v>15648000</v>
      </c>
      <c r="F52" s="1">
        <v>88526000</v>
      </c>
    </row>
    <row r="53" spans="1:6" x14ac:dyDescent="0.35">
      <c r="A53" t="s">
        <v>38</v>
      </c>
      <c r="B53" t="s">
        <v>2</v>
      </c>
      <c r="C53" s="1">
        <v>26386000</v>
      </c>
      <c r="D53" s="1">
        <v>52499000</v>
      </c>
      <c r="E53" s="1">
        <v>12660000</v>
      </c>
      <c r="F53" s="1">
        <v>91545000</v>
      </c>
    </row>
    <row r="54" spans="1:6" x14ac:dyDescent="0.35">
      <c r="A54" t="s">
        <v>11</v>
      </c>
      <c r="B54" t="s">
        <v>27</v>
      </c>
      <c r="C54" s="1">
        <v>68965000</v>
      </c>
      <c r="D54" s="1">
        <v>188405000</v>
      </c>
      <c r="E54" s="1">
        <v>0</v>
      </c>
      <c r="F54" s="1">
        <v>257370000</v>
      </c>
    </row>
    <row r="55" spans="1:6" x14ac:dyDescent="0.35">
      <c r="A55" t="s">
        <v>11</v>
      </c>
      <c r="B55" t="s">
        <v>1</v>
      </c>
      <c r="C55" s="1">
        <v>77703000</v>
      </c>
      <c r="D55" s="1">
        <v>176280000</v>
      </c>
      <c r="E55" s="1">
        <v>0</v>
      </c>
      <c r="F55" s="1">
        <v>253983000</v>
      </c>
    </row>
    <row r="56" spans="1:6" x14ac:dyDescent="0.35">
      <c r="A56" t="s">
        <v>11</v>
      </c>
      <c r="B56" t="s">
        <v>28</v>
      </c>
      <c r="C56" s="1">
        <v>89053000</v>
      </c>
      <c r="D56" s="1">
        <v>184318000</v>
      </c>
      <c r="E56" s="1">
        <v>0</v>
      </c>
      <c r="F56" s="1">
        <v>273371000</v>
      </c>
    </row>
    <row r="57" spans="1:6" x14ac:dyDescent="0.35">
      <c r="A57" t="s">
        <v>11</v>
      </c>
      <c r="B57" t="s">
        <v>2</v>
      </c>
      <c r="C57" s="1">
        <v>92567000</v>
      </c>
      <c r="D57" s="1">
        <v>206633000</v>
      </c>
      <c r="E57" s="1">
        <v>0</v>
      </c>
      <c r="F57" s="1">
        <v>299200000</v>
      </c>
    </row>
    <row r="58" spans="1:6" x14ac:dyDescent="0.35">
      <c r="A58" t="s">
        <v>12</v>
      </c>
      <c r="B58" t="s">
        <v>27</v>
      </c>
      <c r="C58" s="1">
        <v>161502000</v>
      </c>
      <c r="D58" s="1">
        <v>503130000</v>
      </c>
      <c r="E58" s="1">
        <v>0</v>
      </c>
      <c r="F58" s="1">
        <v>664632000</v>
      </c>
    </row>
    <row r="59" spans="1:6" x14ac:dyDescent="0.35">
      <c r="A59" t="s">
        <v>12</v>
      </c>
      <c r="B59" t="s">
        <v>1</v>
      </c>
      <c r="C59" s="1">
        <v>182480000</v>
      </c>
      <c r="D59" s="1">
        <v>521950000</v>
      </c>
      <c r="E59" s="1">
        <v>0</v>
      </c>
      <c r="F59" s="1">
        <v>704430000</v>
      </c>
    </row>
    <row r="60" spans="1:6" x14ac:dyDescent="0.35">
      <c r="A60" t="s">
        <v>12</v>
      </c>
      <c r="B60" t="s">
        <v>28</v>
      </c>
      <c r="C60" s="1">
        <v>212522000</v>
      </c>
      <c r="D60" s="1">
        <v>481647000</v>
      </c>
      <c r="E60" s="1">
        <v>0</v>
      </c>
      <c r="F60" s="1">
        <v>694169000</v>
      </c>
    </row>
    <row r="61" spans="1:6" x14ac:dyDescent="0.35">
      <c r="A61" t="s">
        <v>12</v>
      </c>
      <c r="B61" t="s">
        <v>2</v>
      </c>
      <c r="C61" s="1">
        <v>220374000</v>
      </c>
      <c r="D61" s="1">
        <v>535816000</v>
      </c>
      <c r="E61" s="1">
        <v>0</v>
      </c>
      <c r="F61" s="1">
        <v>756190000</v>
      </c>
    </row>
    <row r="62" spans="1:6" x14ac:dyDescent="0.35">
      <c r="A62" t="s">
        <v>13</v>
      </c>
      <c r="B62" t="s">
        <v>27</v>
      </c>
      <c r="C62" s="1">
        <v>428368000</v>
      </c>
      <c r="D62" s="1">
        <v>1100548000</v>
      </c>
      <c r="E62" s="1">
        <v>171636000</v>
      </c>
      <c r="F62" s="1">
        <v>1700552000</v>
      </c>
    </row>
    <row r="63" spans="1:6" x14ac:dyDescent="0.35">
      <c r="A63" t="s">
        <v>13</v>
      </c>
      <c r="B63" t="s">
        <v>1</v>
      </c>
      <c r="C63" s="1">
        <v>454693000</v>
      </c>
      <c r="D63" s="1">
        <v>1122429000</v>
      </c>
      <c r="E63" s="1">
        <v>257333000</v>
      </c>
      <c r="F63" s="1">
        <v>1834455000</v>
      </c>
    </row>
    <row r="64" spans="1:6" x14ac:dyDescent="0.35">
      <c r="A64" t="s">
        <v>13</v>
      </c>
      <c r="B64" t="s">
        <v>28</v>
      </c>
      <c r="C64" s="1">
        <v>501944000</v>
      </c>
      <c r="D64" s="1">
        <v>1012911000</v>
      </c>
      <c r="E64" s="1">
        <v>190752000</v>
      </c>
      <c r="F64" s="1">
        <v>1705607000</v>
      </c>
    </row>
    <row r="65" spans="1:6" x14ac:dyDescent="0.35">
      <c r="A65" t="s">
        <v>13</v>
      </c>
      <c r="B65" t="s">
        <v>2</v>
      </c>
      <c r="C65" s="1">
        <v>529003000</v>
      </c>
      <c r="D65" s="1">
        <v>1133485000</v>
      </c>
      <c r="E65" s="1">
        <v>229109000</v>
      </c>
      <c r="F65" s="1">
        <v>1891597000</v>
      </c>
    </row>
    <row r="66" spans="1:6" x14ac:dyDescent="0.35">
      <c r="A66" t="s">
        <v>15</v>
      </c>
      <c r="B66" t="s">
        <v>27</v>
      </c>
      <c r="C66" s="1">
        <v>52973000</v>
      </c>
      <c r="D66" s="1">
        <v>140986000</v>
      </c>
      <c r="E66" s="1">
        <v>20686000</v>
      </c>
      <c r="F66" s="1">
        <v>214645000</v>
      </c>
    </row>
    <row r="67" spans="1:6" x14ac:dyDescent="0.35">
      <c r="A67" t="s">
        <v>15</v>
      </c>
      <c r="B67" t="s">
        <v>1</v>
      </c>
      <c r="C67" s="1">
        <v>59629000</v>
      </c>
      <c r="D67" s="1">
        <v>147529000</v>
      </c>
      <c r="E67" s="1">
        <v>28362000</v>
      </c>
      <c r="F67" s="1">
        <v>235520000</v>
      </c>
    </row>
    <row r="68" spans="1:6" x14ac:dyDescent="0.35">
      <c r="A68" t="s">
        <v>15</v>
      </c>
      <c r="B68" t="s">
        <v>28</v>
      </c>
      <c r="C68" s="1">
        <v>66817000</v>
      </c>
      <c r="D68" s="1">
        <v>133133000</v>
      </c>
      <c r="E68" s="1">
        <v>18026000</v>
      </c>
      <c r="F68" s="1">
        <v>217976000</v>
      </c>
    </row>
    <row r="69" spans="1:6" x14ac:dyDescent="0.35">
      <c r="A69" t="s">
        <v>15</v>
      </c>
      <c r="B69" t="s">
        <v>2</v>
      </c>
      <c r="C69" s="1">
        <v>70086000</v>
      </c>
      <c r="D69" s="1">
        <v>144852000</v>
      </c>
      <c r="E69" s="1">
        <v>12991000</v>
      </c>
      <c r="F69" s="1">
        <v>227929000</v>
      </c>
    </row>
    <row r="70" spans="1:6" x14ac:dyDescent="0.35">
      <c r="A70" t="s">
        <v>16</v>
      </c>
      <c r="B70" t="s">
        <v>27</v>
      </c>
      <c r="C70" s="1">
        <v>44985000</v>
      </c>
      <c r="D70" s="1">
        <v>120388000</v>
      </c>
      <c r="E70" s="1">
        <v>0</v>
      </c>
      <c r="F70" s="1">
        <v>165373000</v>
      </c>
    </row>
    <row r="71" spans="1:6" x14ac:dyDescent="0.35">
      <c r="A71" t="s">
        <v>16</v>
      </c>
      <c r="B71" t="s">
        <v>1</v>
      </c>
      <c r="C71" s="1">
        <v>50598000</v>
      </c>
      <c r="D71" s="1">
        <v>127825000</v>
      </c>
      <c r="E71" s="1">
        <v>17273000</v>
      </c>
      <c r="F71" s="1">
        <v>195696000</v>
      </c>
    </row>
    <row r="72" spans="1:6" x14ac:dyDescent="0.35">
      <c r="A72" t="s">
        <v>16</v>
      </c>
      <c r="B72" t="s">
        <v>28</v>
      </c>
      <c r="C72" s="1">
        <v>56612000</v>
      </c>
      <c r="D72" s="1">
        <v>116218000</v>
      </c>
      <c r="E72" s="1">
        <v>0</v>
      </c>
      <c r="F72" s="1">
        <v>172830000</v>
      </c>
    </row>
    <row r="73" spans="1:6" x14ac:dyDescent="0.35">
      <c r="A73" t="s">
        <v>16</v>
      </c>
      <c r="B73" t="s">
        <v>2</v>
      </c>
      <c r="C73" s="1">
        <v>57416000</v>
      </c>
      <c r="D73" s="1">
        <v>129168000</v>
      </c>
      <c r="E73" s="1">
        <v>0</v>
      </c>
      <c r="F73" s="1">
        <v>186584000</v>
      </c>
    </row>
    <row r="74" spans="1:6" x14ac:dyDescent="0.35">
      <c r="A74" t="s">
        <v>17</v>
      </c>
      <c r="B74" t="s">
        <v>27</v>
      </c>
      <c r="C74" s="1">
        <v>45060000</v>
      </c>
      <c r="D74" s="1">
        <v>106497000</v>
      </c>
      <c r="E74" s="1">
        <v>0</v>
      </c>
      <c r="F74" s="1">
        <v>151557000</v>
      </c>
    </row>
    <row r="75" spans="1:6" x14ac:dyDescent="0.35">
      <c r="A75" t="s">
        <v>17</v>
      </c>
      <c r="B75" t="s">
        <v>1</v>
      </c>
      <c r="C75" s="1">
        <v>50549000</v>
      </c>
      <c r="D75" s="1">
        <v>113938000</v>
      </c>
      <c r="E75" s="1">
        <v>0</v>
      </c>
      <c r="F75" s="1">
        <v>164487000</v>
      </c>
    </row>
    <row r="76" spans="1:6" x14ac:dyDescent="0.35">
      <c r="A76" t="s">
        <v>17</v>
      </c>
      <c r="B76" t="s">
        <v>28</v>
      </c>
      <c r="C76" s="1">
        <v>59517000</v>
      </c>
      <c r="D76" s="1">
        <v>96926000</v>
      </c>
      <c r="E76" s="1">
        <v>0</v>
      </c>
      <c r="F76" s="1">
        <v>156443000</v>
      </c>
    </row>
    <row r="77" spans="1:6" x14ac:dyDescent="0.35">
      <c r="A77" t="s">
        <v>17</v>
      </c>
      <c r="B77" t="s">
        <v>2</v>
      </c>
      <c r="C77" s="1">
        <v>84615000</v>
      </c>
      <c r="D77" s="1">
        <v>115471000</v>
      </c>
      <c r="E77" s="1">
        <v>0</v>
      </c>
      <c r="F77" s="1">
        <v>200086000</v>
      </c>
    </row>
    <row r="78" spans="1:6" x14ac:dyDescent="0.35">
      <c r="A78" t="s">
        <v>18</v>
      </c>
      <c r="B78" t="s">
        <v>27</v>
      </c>
      <c r="C78" s="1">
        <v>99897000</v>
      </c>
      <c r="D78" s="1">
        <v>209019000</v>
      </c>
      <c r="E78" s="1">
        <v>0</v>
      </c>
      <c r="F78" s="1">
        <v>308916000</v>
      </c>
    </row>
    <row r="79" spans="1:6" x14ac:dyDescent="0.35">
      <c r="A79" t="s">
        <v>18</v>
      </c>
      <c r="B79" t="s">
        <v>1</v>
      </c>
      <c r="C79" s="1">
        <v>107059000</v>
      </c>
      <c r="D79" s="1">
        <v>224298000</v>
      </c>
      <c r="E79" s="1">
        <v>0</v>
      </c>
      <c r="F79" s="1">
        <v>331357000</v>
      </c>
    </row>
    <row r="80" spans="1:6" x14ac:dyDescent="0.35">
      <c r="A80" t="s">
        <v>18</v>
      </c>
      <c r="B80" t="s">
        <v>28</v>
      </c>
      <c r="C80" s="1">
        <v>120549000</v>
      </c>
      <c r="D80" s="1">
        <v>200949000</v>
      </c>
      <c r="E80" s="1">
        <v>0</v>
      </c>
      <c r="F80" s="1">
        <v>321498000</v>
      </c>
    </row>
    <row r="81" spans="1:6" x14ac:dyDescent="0.35">
      <c r="A81" t="s">
        <v>18</v>
      </c>
      <c r="B81" t="s">
        <v>2</v>
      </c>
      <c r="C81" s="1">
        <v>124933000</v>
      </c>
      <c r="D81" s="1">
        <v>228176000</v>
      </c>
      <c r="E81" s="1">
        <v>0</v>
      </c>
      <c r="F81" s="1">
        <v>353109000</v>
      </c>
    </row>
    <row r="82" spans="1:6" x14ac:dyDescent="0.35">
      <c r="A82" t="s">
        <v>19</v>
      </c>
      <c r="B82" t="s">
        <v>27</v>
      </c>
      <c r="C82" s="1">
        <v>148431000</v>
      </c>
      <c r="D82" s="1">
        <v>518560000</v>
      </c>
      <c r="E82" s="1">
        <v>2507000</v>
      </c>
      <c r="F82" s="1">
        <v>669498000</v>
      </c>
    </row>
    <row r="83" spans="1:6" x14ac:dyDescent="0.35">
      <c r="A83" t="s">
        <v>19</v>
      </c>
      <c r="B83" t="s">
        <v>1</v>
      </c>
      <c r="C83" s="1">
        <v>164788000</v>
      </c>
      <c r="D83" s="1">
        <v>537845000</v>
      </c>
      <c r="E83" s="1">
        <v>3800000</v>
      </c>
      <c r="F83" s="1">
        <v>706433000</v>
      </c>
    </row>
    <row r="84" spans="1:6" x14ac:dyDescent="0.35">
      <c r="A84" t="s">
        <v>19</v>
      </c>
      <c r="B84" t="s">
        <v>28</v>
      </c>
      <c r="C84" s="1">
        <v>187101000</v>
      </c>
      <c r="D84" s="1">
        <v>523649000</v>
      </c>
      <c r="E84" s="1">
        <v>4717000</v>
      </c>
      <c r="F84" s="1">
        <v>715467000</v>
      </c>
    </row>
    <row r="85" spans="1:6" x14ac:dyDescent="0.35">
      <c r="A85" t="s">
        <v>19</v>
      </c>
      <c r="B85" t="s">
        <v>2</v>
      </c>
      <c r="C85" s="1">
        <v>194967000</v>
      </c>
      <c r="D85" s="1">
        <v>590418000</v>
      </c>
      <c r="E85" s="1">
        <v>0</v>
      </c>
      <c r="F85" s="1">
        <v>785385000</v>
      </c>
    </row>
    <row r="86" spans="1:6" x14ac:dyDescent="0.35">
      <c r="A86" t="s">
        <v>39</v>
      </c>
      <c r="B86" t="s">
        <v>27</v>
      </c>
      <c r="C86" s="1">
        <v>20452000</v>
      </c>
      <c r="D86" s="1">
        <v>41873000</v>
      </c>
      <c r="E86" s="1">
        <v>9462000</v>
      </c>
      <c r="F86" s="1">
        <v>71787000</v>
      </c>
    </row>
    <row r="87" spans="1:6" x14ac:dyDescent="0.35">
      <c r="A87" t="s">
        <v>39</v>
      </c>
      <c r="B87" t="s">
        <v>1</v>
      </c>
      <c r="C87" s="1">
        <v>22337000</v>
      </c>
      <c r="D87" s="1">
        <v>44100000</v>
      </c>
      <c r="E87" s="1">
        <v>9914000</v>
      </c>
      <c r="F87" s="1">
        <v>76351000</v>
      </c>
    </row>
    <row r="88" spans="1:6" x14ac:dyDescent="0.35">
      <c r="A88" t="s">
        <v>39</v>
      </c>
      <c r="B88" t="s">
        <v>28</v>
      </c>
      <c r="C88" s="1">
        <v>26641000</v>
      </c>
      <c r="D88" s="1">
        <v>37574000</v>
      </c>
      <c r="E88" s="1">
        <v>5570000</v>
      </c>
      <c r="F88" s="1">
        <v>69785000</v>
      </c>
    </row>
    <row r="89" spans="1:6" x14ac:dyDescent="0.35">
      <c r="A89" t="s">
        <v>39</v>
      </c>
      <c r="B89" t="s">
        <v>2</v>
      </c>
      <c r="C89" s="1">
        <v>30885000</v>
      </c>
      <c r="D89" s="1">
        <v>42336000</v>
      </c>
      <c r="E89" s="1">
        <v>6667000</v>
      </c>
      <c r="F89" s="1">
        <v>79888000</v>
      </c>
    </row>
    <row r="90" spans="1:6" x14ac:dyDescent="0.35">
      <c r="A90" t="s">
        <v>20</v>
      </c>
      <c r="B90" t="s">
        <v>27</v>
      </c>
      <c r="C90" s="1">
        <v>56743000</v>
      </c>
      <c r="D90" s="1">
        <v>186886000</v>
      </c>
      <c r="E90" s="1">
        <v>0</v>
      </c>
      <c r="F90" s="1">
        <v>243629000</v>
      </c>
    </row>
    <row r="91" spans="1:6" x14ac:dyDescent="0.35">
      <c r="A91" t="s">
        <v>20</v>
      </c>
      <c r="B91" t="s">
        <v>1</v>
      </c>
      <c r="C91" s="1">
        <v>65458000</v>
      </c>
      <c r="D91" s="1">
        <v>199050000</v>
      </c>
      <c r="E91" s="1">
        <v>0</v>
      </c>
      <c r="F91" s="1">
        <v>264508000</v>
      </c>
    </row>
    <row r="92" spans="1:6" x14ac:dyDescent="0.35">
      <c r="A92" t="s">
        <v>20</v>
      </c>
      <c r="B92" t="s">
        <v>28</v>
      </c>
      <c r="C92" s="1">
        <v>79034000</v>
      </c>
      <c r="D92" s="1">
        <v>181006000</v>
      </c>
      <c r="E92" s="1">
        <v>0</v>
      </c>
      <c r="F92" s="1">
        <v>260040000</v>
      </c>
    </row>
    <row r="93" spans="1:6" x14ac:dyDescent="0.35">
      <c r="A93" t="s">
        <v>20</v>
      </c>
      <c r="B93" t="s">
        <v>2</v>
      </c>
      <c r="C93" s="1">
        <v>83241000</v>
      </c>
      <c r="D93" s="1">
        <v>206098000</v>
      </c>
      <c r="E93" s="1">
        <v>0</v>
      </c>
      <c r="F93" s="1">
        <v>289339000</v>
      </c>
    </row>
    <row r="94" spans="1:6" x14ac:dyDescent="0.35">
      <c r="A94" t="s">
        <v>21</v>
      </c>
      <c r="B94" t="s">
        <v>27</v>
      </c>
      <c r="C94" s="1">
        <v>104573000</v>
      </c>
      <c r="D94" s="1">
        <v>230819000</v>
      </c>
      <c r="E94" s="1">
        <v>14240000</v>
      </c>
      <c r="F94" s="1">
        <v>349632000</v>
      </c>
    </row>
    <row r="95" spans="1:6" x14ac:dyDescent="0.35">
      <c r="A95" t="s">
        <v>21</v>
      </c>
      <c r="B95" t="s">
        <v>1</v>
      </c>
      <c r="C95" s="1">
        <v>110453000</v>
      </c>
      <c r="D95" s="1">
        <v>240591000</v>
      </c>
      <c r="E95" s="1">
        <v>16207000</v>
      </c>
      <c r="F95" s="1">
        <v>367251000</v>
      </c>
    </row>
    <row r="96" spans="1:6" x14ac:dyDescent="0.35">
      <c r="A96" t="s">
        <v>21</v>
      </c>
      <c r="B96" t="s">
        <v>28</v>
      </c>
      <c r="C96" s="1">
        <v>117225000</v>
      </c>
      <c r="D96" s="1">
        <v>223982000</v>
      </c>
      <c r="E96" s="1">
        <v>18113000</v>
      </c>
      <c r="F96" s="1">
        <v>359320000</v>
      </c>
    </row>
    <row r="97" spans="1:6" x14ac:dyDescent="0.35">
      <c r="A97" t="s">
        <v>21</v>
      </c>
      <c r="B97" t="s">
        <v>2</v>
      </c>
      <c r="C97" s="1">
        <v>125235000</v>
      </c>
      <c r="D97" s="1">
        <v>248305000</v>
      </c>
      <c r="E97" s="1">
        <v>21475000</v>
      </c>
      <c r="F97" s="1">
        <v>395015000</v>
      </c>
    </row>
    <row r="98" spans="1:6" x14ac:dyDescent="0.35">
      <c r="A98" t="s">
        <v>22</v>
      </c>
      <c r="B98" t="s">
        <v>27</v>
      </c>
      <c r="C98" s="1">
        <v>51713000</v>
      </c>
      <c r="D98" s="1">
        <v>159523000</v>
      </c>
      <c r="E98" s="1">
        <v>0</v>
      </c>
      <c r="F98" s="1">
        <v>211236000</v>
      </c>
    </row>
    <row r="99" spans="1:6" x14ac:dyDescent="0.35">
      <c r="A99" t="s">
        <v>22</v>
      </c>
      <c r="B99" t="s">
        <v>1</v>
      </c>
      <c r="C99" s="1">
        <v>55945000</v>
      </c>
      <c r="D99" s="1">
        <v>178487000</v>
      </c>
      <c r="E99" s="1">
        <v>0</v>
      </c>
      <c r="F99" s="1">
        <v>234432000</v>
      </c>
    </row>
    <row r="100" spans="1:6" x14ac:dyDescent="0.35">
      <c r="A100" t="s">
        <v>22</v>
      </c>
      <c r="B100" t="s">
        <v>28</v>
      </c>
      <c r="C100" s="1">
        <v>63424000</v>
      </c>
      <c r="D100" s="1">
        <v>177884000</v>
      </c>
      <c r="E100" s="1">
        <v>0</v>
      </c>
      <c r="F100" s="1">
        <v>241308000</v>
      </c>
    </row>
    <row r="101" spans="1:6" x14ac:dyDescent="0.35">
      <c r="A101" t="s">
        <v>22</v>
      </c>
      <c r="B101" t="s">
        <v>2</v>
      </c>
      <c r="C101" s="1">
        <v>61289000</v>
      </c>
      <c r="D101" s="1">
        <v>179125000</v>
      </c>
      <c r="E101" s="1">
        <v>0</v>
      </c>
      <c r="F101" s="1">
        <v>240414000</v>
      </c>
    </row>
    <row r="102" spans="1:6" x14ac:dyDescent="0.35">
      <c r="A102" t="s">
        <v>40</v>
      </c>
      <c r="B102" t="s">
        <v>27</v>
      </c>
      <c r="C102" s="1">
        <v>23205000</v>
      </c>
      <c r="D102" s="1">
        <v>29938000</v>
      </c>
      <c r="E102" s="1">
        <v>4718000</v>
      </c>
      <c r="F102" s="1">
        <v>57861000</v>
      </c>
    </row>
    <row r="103" spans="1:6" x14ac:dyDescent="0.35">
      <c r="A103" t="s">
        <v>40</v>
      </c>
      <c r="B103" t="s">
        <v>1</v>
      </c>
      <c r="C103" s="1">
        <v>25112000</v>
      </c>
      <c r="D103" s="1">
        <v>40410000</v>
      </c>
      <c r="E103" s="1">
        <v>0</v>
      </c>
      <c r="F103" s="1">
        <v>65522000</v>
      </c>
    </row>
    <row r="104" spans="1:6" x14ac:dyDescent="0.35">
      <c r="A104" t="s">
        <v>40</v>
      </c>
      <c r="B104" t="s">
        <v>28</v>
      </c>
      <c r="C104" s="1">
        <v>29750000</v>
      </c>
      <c r="D104" s="1">
        <v>36485000</v>
      </c>
      <c r="E104" s="1">
        <v>0</v>
      </c>
      <c r="F104" s="1">
        <v>66235000</v>
      </c>
    </row>
    <row r="105" spans="1:6" x14ac:dyDescent="0.35">
      <c r="A105" t="s">
        <v>40</v>
      </c>
      <c r="B105" t="s">
        <v>2</v>
      </c>
      <c r="C105" s="1">
        <v>36306000</v>
      </c>
      <c r="D105" s="1">
        <v>37419000</v>
      </c>
      <c r="E105" s="1">
        <v>0</v>
      </c>
      <c r="F105" s="1">
        <v>73725000</v>
      </c>
    </row>
    <row r="106" spans="1:6" x14ac:dyDescent="0.35">
      <c r="A106" t="s">
        <v>23</v>
      </c>
      <c r="B106" t="s">
        <v>27</v>
      </c>
      <c r="C106" s="1">
        <v>78124000</v>
      </c>
      <c r="D106" s="1">
        <v>178631000</v>
      </c>
      <c r="E106" s="1">
        <v>0</v>
      </c>
      <c r="F106" s="1">
        <v>256755000</v>
      </c>
    </row>
    <row r="107" spans="1:6" x14ac:dyDescent="0.35">
      <c r="A107" t="s">
        <v>23</v>
      </c>
      <c r="B107" t="s">
        <v>1</v>
      </c>
      <c r="C107" s="1">
        <v>86919000</v>
      </c>
      <c r="D107" s="1">
        <v>188434000</v>
      </c>
      <c r="E107" s="1">
        <v>0</v>
      </c>
      <c r="F107" s="1">
        <v>275353000</v>
      </c>
    </row>
    <row r="108" spans="1:6" x14ac:dyDescent="0.35">
      <c r="A108" t="s">
        <v>23</v>
      </c>
      <c r="B108" t="s">
        <v>28</v>
      </c>
      <c r="C108" s="1">
        <v>95348000</v>
      </c>
      <c r="D108" s="1">
        <v>169931000</v>
      </c>
      <c r="E108" s="1">
        <v>0</v>
      </c>
      <c r="F108" s="1">
        <v>265279000</v>
      </c>
    </row>
    <row r="109" spans="1:6" x14ac:dyDescent="0.35">
      <c r="A109" t="s">
        <v>23</v>
      </c>
      <c r="B109" t="s">
        <v>2</v>
      </c>
      <c r="C109" s="1">
        <v>94280000</v>
      </c>
      <c r="D109" s="1">
        <v>191059000</v>
      </c>
      <c r="E109" s="1">
        <v>0</v>
      </c>
      <c r="F109" s="1">
        <v>285339000</v>
      </c>
    </row>
    <row r="110" spans="1:6" x14ac:dyDescent="0.35">
      <c r="A110" t="s">
        <v>24</v>
      </c>
      <c r="B110" t="s">
        <v>27</v>
      </c>
      <c r="C110" s="1">
        <v>130719000</v>
      </c>
      <c r="D110" s="1">
        <v>457158000</v>
      </c>
      <c r="E110" s="1">
        <v>8709000</v>
      </c>
      <c r="F110" s="1">
        <v>596586000</v>
      </c>
    </row>
    <row r="111" spans="1:6" x14ac:dyDescent="0.35">
      <c r="A111" t="s">
        <v>24</v>
      </c>
      <c r="B111" t="s">
        <v>1</v>
      </c>
      <c r="C111" s="1">
        <v>142740000</v>
      </c>
      <c r="D111" s="1">
        <v>461485000</v>
      </c>
      <c r="E111" s="1">
        <v>10345000</v>
      </c>
      <c r="F111" s="1">
        <v>614570000</v>
      </c>
    </row>
    <row r="112" spans="1:6" x14ac:dyDescent="0.35">
      <c r="A112" t="s">
        <v>24</v>
      </c>
      <c r="B112" t="s">
        <v>28</v>
      </c>
      <c r="C112" s="1">
        <v>172938000</v>
      </c>
      <c r="D112" s="1">
        <v>466038000</v>
      </c>
      <c r="E112" s="1">
        <v>10670000</v>
      </c>
      <c r="F112" s="1">
        <v>649646000</v>
      </c>
    </row>
    <row r="113" spans="1:8" x14ac:dyDescent="0.35">
      <c r="A113" t="s">
        <v>24</v>
      </c>
      <c r="B113" t="s">
        <v>2</v>
      </c>
      <c r="C113" s="1">
        <v>185096000</v>
      </c>
      <c r="D113" s="1">
        <v>525869000</v>
      </c>
      <c r="E113" s="1">
        <v>0</v>
      </c>
      <c r="F113" s="1">
        <v>710965000</v>
      </c>
    </row>
    <row r="114" spans="1:8" x14ac:dyDescent="0.35">
      <c r="A114" t="s">
        <v>25</v>
      </c>
      <c r="B114" t="s">
        <v>27</v>
      </c>
      <c r="C114" s="1">
        <v>71377000</v>
      </c>
      <c r="D114" s="1">
        <v>151444000</v>
      </c>
      <c r="E114" s="1">
        <v>16047000</v>
      </c>
      <c r="F114" s="1">
        <v>238868000</v>
      </c>
    </row>
    <row r="115" spans="1:8" x14ac:dyDescent="0.35">
      <c r="A115" t="s">
        <v>25</v>
      </c>
      <c r="B115" t="s">
        <v>1</v>
      </c>
      <c r="C115" s="1">
        <v>75452000</v>
      </c>
      <c r="D115" s="1">
        <v>152406000</v>
      </c>
      <c r="E115" s="1">
        <v>16792000</v>
      </c>
      <c r="F115" s="1">
        <v>244650000</v>
      </c>
    </row>
    <row r="116" spans="1:8" x14ac:dyDescent="0.35">
      <c r="A116" t="s">
        <v>25</v>
      </c>
      <c r="B116" t="s">
        <v>28</v>
      </c>
      <c r="C116" s="1">
        <v>83737000</v>
      </c>
      <c r="D116" s="1">
        <v>143689000</v>
      </c>
      <c r="E116" s="1">
        <v>19523000</v>
      </c>
      <c r="F116" s="1">
        <v>246949000</v>
      </c>
    </row>
    <row r="117" spans="1:8" x14ac:dyDescent="0.35">
      <c r="A117" t="s">
        <v>25</v>
      </c>
      <c r="B117" t="s">
        <v>2</v>
      </c>
      <c r="C117" s="1">
        <v>85298000</v>
      </c>
      <c r="D117" s="1">
        <v>159561000</v>
      </c>
      <c r="E117" s="1">
        <v>19953000</v>
      </c>
      <c r="F117" s="1">
        <v>264812000</v>
      </c>
    </row>
    <row r="118" spans="1:8" x14ac:dyDescent="0.35">
      <c r="A118" t="s">
        <v>26</v>
      </c>
      <c r="B118" t="s">
        <v>27</v>
      </c>
      <c r="C118" s="1">
        <v>69353000</v>
      </c>
      <c r="D118" s="1">
        <v>226724000</v>
      </c>
      <c r="E118" s="1">
        <v>0</v>
      </c>
      <c r="F118" s="1">
        <v>296077000</v>
      </c>
    </row>
    <row r="119" spans="1:8" x14ac:dyDescent="0.35">
      <c r="A119" t="s">
        <v>26</v>
      </c>
      <c r="B119" t="s">
        <v>1</v>
      </c>
      <c r="C119" s="1">
        <v>77856000</v>
      </c>
      <c r="D119" s="1">
        <v>248063000</v>
      </c>
      <c r="E119" s="1">
        <v>0</v>
      </c>
      <c r="F119" s="1">
        <v>325919000</v>
      </c>
    </row>
    <row r="120" spans="1:8" x14ac:dyDescent="0.35">
      <c r="A120" t="s">
        <v>26</v>
      </c>
      <c r="B120" t="s">
        <v>28</v>
      </c>
      <c r="C120" s="1">
        <v>85147000</v>
      </c>
      <c r="D120" s="1">
        <v>218832000</v>
      </c>
      <c r="E120" s="1">
        <v>0</v>
      </c>
      <c r="F120" s="1">
        <v>303979000</v>
      </c>
    </row>
    <row r="121" spans="1:8" x14ac:dyDescent="0.35">
      <c r="A121" t="s">
        <v>26</v>
      </c>
      <c r="B121" t="s">
        <v>2</v>
      </c>
      <c r="C121" s="1">
        <v>88607000</v>
      </c>
      <c r="D121" s="1">
        <v>246005000</v>
      </c>
      <c r="E121" s="1">
        <v>0</v>
      </c>
      <c r="F121" s="1">
        <v>334612000</v>
      </c>
      <c r="H121" s="1"/>
    </row>
    <row r="123" spans="1:8" ht="29" x14ac:dyDescent="0.35">
      <c r="A123" s="18" t="s">
        <v>41</v>
      </c>
    </row>
    <row r="124" spans="1:8" ht="29" x14ac:dyDescent="0.35">
      <c r="A124" s="19" t="s">
        <v>42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7EA8-FBAF-4292-AAF3-9D869B030672}">
  <dimension ref="A1:C5"/>
  <sheetViews>
    <sheetView workbookViewId="0">
      <selection activeCell="B8" sqref="B8"/>
    </sheetView>
  </sheetViews>
  <sheetFormatPr defaultRowHeight="14.5" x14ac:dyDescent="0.35"/>
  <cols>
    <col min="1" max="1" width="23.81640625" customWidth="1"/>
    <col min="2" max="2" width="23.7265625" style="1" customWidth="1"/>
    <col min="3" max="3" width="19.81640625" style="1" customWidth="1"/>
  </cols>
  <sheetData>
    <row r="1" spans="1:3" x14ac:dyDescent="0.35">
      <c r="A1" t="s">
        <v>0</v>
      </c>
      <c r="B1" s="1" t="s">
        <v>43</v>
      </c>
      <c r="C1" s="1" t="s">
        <v>44</v>
      </c>
    </row>
    <row r="2" spans="1:3" x14ac:dyDescent="0.35">
      <c r="A2" t="s">
        <v>27</v>
      </c>
      <c r="B2" s="1">
        <v>10577044000</v>
      </c>
      <c r="C2" s="1">
        <v>0</v>
      </c>
    </row>
    <row r="3" spans="1:3" x14ac:dyDescent="0.35">
      <c r="A3" t="s">
        <v>1</v>
      </c>
      <c r="B3" s="1">
        <v>10791682000</v>
      </c>
      <c r="C3" s="1">
        <v>507000000</v>
      </c>
    </row>
    <row r="4" spans="1:3" x14ac:dyDescent="0.35">
      <c r="A4" t="s">
        <v>28</v>
      </c>
      <c r="B4" s="1">
        <v>9996250000</v>
      </c>
      <c r="C4" s="1">
        <v>960000000</v>
      </c>
    </row>
    <row r="5" spans="1:3" x14ac:dyDescent="0.35">
      <c r="A5" t="s">
        <v>45</v>
      </c>
      <c r="B5" s="1">
        <v>11835515000</v>
      </c>
      <c r="C5" s="1">
        <v>0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9DCD-C962-4E13-BDEC-5A83CC21BE41}">
  <dimension ref="A1:G31"/>
  <sheetViews>
    <sheetView workbookViewId="0">
      <selection activeCell="F10" sqref="F10"/>
    </sheetView>
  </sheetViews>
  <sheetFormatPr defaultRowHeight="14.5" x14ac:dyDescent="0.35"/>
  <cols>
    <col min="1" max="1" width="26.54296875" bestFit="1" customWidth="1"/>
    <col min="2" max="2" width="22.54296875" style="1" customWidth="1"/>
    <col min="3" max="3" width="23.26953125" style="1" customWidth="1"/>
    <col min="4" max="4" width="22.54296875" style="1" customWidth="1"/>
    <col min="5" max="5" width="23.1796875" style="1" customWidth="1"/>
    <col min="6" max="6" width="23.26953125" style="5" customWidth="1"/>
    <col min="7" max="7" width="24" style="5" customWidth="1"/>
  </cols>
  <sheetData>
    <row r="1" spans="1:7" ht="43.5" x14ac:dyDescent="0.35">
      <c r="A1" s="2" t="s">
        <v>29</v>
      </c>
      <c r="B1" s="3" t="s">
        <v>46</v>
      </c>
      <c r="C1" s="3" t="s">
        <v>47</v>
      </c>
      <c r="D1" s="3" t="s">
        <v>48</v>
      </c>
      <c r="E1" s="3" t="s">
        <v>49</v>
      </c>
      <c r="F1" s="4" t="s">
        <v>50</v>
      </c>
      <c r="G1" s="4" t="s">
        <v>51</v>
      </c>
    </row>
    <row r="2" spans="1:7" x14ac:dyDescent="0.35">
      <c r="A2" s="2" t="s">
        <v>34</v>
      </c>
      <c r="B2" s="3">
        <v>429232000</v>
      </c>
      <c r="C2" s="3">
        <v>-10774000</v>
      </c>
      <c r="D2" s="3">
        <v>398950953</v>
      </c>
      <c r="E2" s="3">
        <v>-4400000</v>
      </c>
      <c r="F2" s="20">
        <v>-1.1028924650795358E-2</v>
      </c>
      <c r="G2" s="20">
        <v>-2.5100644872702874E-2</v>
      </c>
    </row>
    <row r="3" spans="1:7" x14ac:dyDescent="0.35">
      <c r="A3" s="2" t="s">
        <v>3</v>
      </c>
      <c r="B3" s="3">
        <v>454746000</v>
      </c>
      <c r="C3" s="3">
        <v>-10157000</v>
      </c>
      <c r="D3" s="3">
        <v>417043000</v>
      </c>
      <c r="E3" s="3">
        <v>-6400000</v>
      </c>
      <c r="F3" s="20">
        <v>-1.5346139366923795E-2</v>
      </c>
      <c r="G3" s="20">
        <v>-2.2335545557300118E-2</v>
      </c>
    </row>
    <row r="4" spans="1:7" x14ac:dyDescent="0.35">
      <c r="A4" s="2" t="s">
        <v>4</v>
      </c>
      <c r="B4" s="3">
        <v>224182000</v>
      </c>
      <c r="C4" s="3">
        <v>4835000</v>
      </c>
      <c r="D4" s="3">
        <v>207711000</v>
      </c>
      <c r="E4" s="3">
        <v>7438000</v>
      </c>
      <c r="F4" s="20">
        <v>3.5809369749315152E-2</v>
      </c>
      <c r="G4" s="20">
        <v>2.1567297998947285E-2</v>
      </c>
    </row>
    <row r="5" spans="1:7" x14ac:dyDescent="0.35">
      <c r="A5" s="2" t="s">
        <v>35</v>
      </c>
      <c r="B5" s="3">
        <v>359395000</v>
      </c>
      <c r="C5" s="3">
        <v>2889000</v>
      </c>
      <c r="D5" s="3">
        <v>331781000</v>
      </c>
      <c r="E5" s="3">
        <v>9098000</v>
      </c>
      <c r="F5" s="20">
        <v>2.7421702870266833E-2</v>
      </c>
      <c r="G5" s="20">
        <v>8.0385091612292878E-3</v>
      </c>
    </row>
    <row r="6" spans="1:7" x14ac:dyDescent="0.35">
      <c r="A6" s="2" t="s">
        <v>36</v>
      </c>
      <c r="B6" s="3">
        <v>272617000</v>
      </c>
      <c r="C6" s="3">
        <v>-2616000</v>
      </c>
      <c r="D6" s="3">
        <v>252914000</v>
      </c>
      <c r="E6" s="3">
        <v>1076000</v>
      </c>
      <c r="F6" s="20">
        <v>4.2544105901610825E-3</v>
      </c>
      <c r="G6" s="20">
        <v>-9.5958799341200295E-3</v>
      </c>
    </row>
    <row r="7" spans="1:7" x14ac:dyDescent="0.35">
      <c r="A7" s="2" t="s">
        <v>37</v>
      </c>
      <c r="B7" s="3">
        <v>518242000</v>
      </c>
      <c r="C7" s="3">
        <v>-20018000</v>
      </c>
      <c r="D7" s="3">
        <v>485881000</v>
      </c>
      <c r="E7" s="21">
        <v>-11457000</v>
      </c>
      <c r="F7" s="20">
        <v>-2.4E-2</v>
      </c>
      <c r="G7" s="20">
        <v>-3.8626741946812496E-2</v>
      </c>
    </row>
    <row r="8" spans="1:7" x14ac:dyDescent="0.35">
      <c r="A8" s="2" t="s">
        <v>5</v>
      </c>
      <c r="B8" s="3">
        <v>342986000</v>
      </c>
      <c r="C8" s="3">
        <v>-3774000</v>
      </c>
      <c r="D8" s="3">
        <v>323210000</v>
      </c>
      <c r="E8" s="3">
        <v>7531000</v>
      </c>
      <c r="F8" s="20">
        <v>2.3300640450481112E-2</v>
      </c>
      <c r="G8" s="20">
        <v>-1.100336456881622E-2</v>
      </c>
    </row>
    <row r="9" spans="1:7" x14ac:dyDescent="0.35">
      <c r="A9" s="2" t="s">
        <v>6</v>
      </c>
      <c r="B9" s="3">
        <v>310396000</v>
      </c>
      <c r="C9" s="3">
        <v>-5422000</v>
      </c>
      <c r="D9" s="3">
        <v>289927000</v>
      </c>
      <c r="E9" s="3">
        <v>7066000</v>
      </c>
      <c r="F9" s="20">
        <v>2.4371652174512894E-2</v>
      </c>
      <c r="G9" s="20">
        <v>-1.7468008608358353E-2</v>
      </c>
    </row>
    <row r="10" spans="1:7" x14ac:dyDescent="0.35">
      <c r="A10" s="2" t="s">
        <v>52</v>
      </c>
      <c r="B10" s="3">
        <v>0</v>
      </c>
      <c r="C10" s="3">
        <v>0</v>
      </c>
      <c r="D10" s="3">
        <v>215407000</v>
      </c>
      <c r="E10" s="3">
        <v>4387000</v>
      </c>
      <c r="F10" s="20">
        <v>2.0366097666278254E-2</v>
      </c>
      <c r="G10" s="20">
        <v>0</v>
      </c>
    </row>
    <row r="11" spans="1:7" x14ac:dyDescent="0.35">
      <c r="A11" s="2" t="s">
        <v>8</v>
      </c>
      <c r="B11" s="3">
        <v>227400000</v>
      </c>
      <c r="C11" s="3">
        <v>-2674000</v>
      </c>
      <c r="D11" s="3">
        <v>214719000</v>
      </c>
      <c r="E11" s="3">
        <v>220000</v>
      </c>
      <c r="F11" s="20">
        <v>1.0245949357066677E-3</v>
      </c>
      <c r="G11" s="20">
        <v>-1.175901495162709E-2</v>
      </c>
    </row>
    <row r="12" spans="1:7" x14ac:dyDescent="0.35">
      <c r="A12" s="2" t="s">
        <v>9</v>
      </c>
      <c r="B12" s="3">
        <v>203955000</v>
      </c>
      <c r="C12" s="3">
        <v>-4752000</v>
      </c>
      <c r="D12" s="3">
        <v>186995000</v>
      </c>
      <c r="E12" s="3">
        <v>590000</v>
      </c>
      <c r="F12" s="20">
        <v>3.1551645765929572E-3</v>
      </c>
      <c r="G12" s="20">
        <v>-2.3299257189085827E-2</v>
      </c>
    </row>
    <row r="13" spans="1:7" x14ac:dyDescent="0.35">
      <c r="A13" s="2" t="s">
        <v>53</v>
      </c>
      <c r="B13" s="3">
        <v>989086000</v>
      </c>
      <c r="C13" s="3">
        <v>-21300000</v>
      </c>
      <c r="D13" s="3">
        <v>923269000</v>
      </c>
      <c r="E13" s="3">
        <v>0</v>
      </c>
      <c r="F13" s="20">
        <v>0</v>
      </c>
      <c r="G13" s="20">
        <v>-2.15350333540258E-2</v>
      </c>
    </row>
    <row r="14" spans="1:7" x14ac:dyDescent="0.35">
      <c r="A14" s="2" t="s">
        <v>38</v>
      </c>
      <c r="B14" s="3">
        <v>81659000</v>
      </c>
      <c r="C14" s="3">
        <v>-2774000</v>
      </c>
      <c r="D14" s="3">
        <v>78110000</v>
      </c>
      <c r="E14" s="3">
        <v>5233000</v>
      </c>
      <c r="F14" s="20">
        <v>6.6995263090513374E-2</v>
      </c>
      <c r="G14" s="20">
        <v>-3.3970536009502936E-2</v>
      </c>
    </row>
    <row r="15" spans="1:7" x14ac:dyDescent="0.35">
      <c r="A15" s="2" t="s">
        <v>11</v>
      </c>
      <c r="B15" s="3">
        <v>306768000</v>
      </c>
      <c r="C15" s="3">
        <v>-10481000</v>
      </c>
      <c r="D15" s="3">
        <v>281595000</v>
      </c>
      <c r="E15" s="3">
        <v>3412000</v>
      </c>
      <c r="F15" s="20">
        <v>1.2116692412862444E-2</v>
      </c>
      <c r="G15" s="20">
        <v>-3.4165884316486726E-2</v>
      </c>
    </row>
    <row r="16" spans="1:7" x14ac:dyDescent="0.35">
      <c r="A16" s="2" t="s">
        <v>12</v>
      </c>
      <c r="B16" s="3">
        <v>789178000</v>
      </c>
      <c r="C16" s="3">
        <v>-17751000</v>
      </c>
      <c r="D16" s="3">
        <v>715756000</v>
      </c>
      <c r="E16" s="3">
        <v>8463000</v>
      </c>
      <c r="F16" s="20">
        <v>1.182386176294715E-2</v>
      </c>
      <c r="G16" s="20">
        <v>-2.249302438740056E-2</v>
      </c>
    </row>
    <row r="17" spans="1:7" x14ac:dyDescent="0.35">
      <c r="A17" s="2" t="s">
        <v>13</v>
      </c>
      <c r="B17" s="3">
        <v>1678006000</v>
      </c>
      <c r="C17" s="3">
        <v>-18800000</v>
      </c>
      <c r="D17" s="3">
        <v>1607815000</v>
      </c>
      <c r="E17" s="3">
        <v>-5100000</v>
      </c>
      <c r="F17" s="20">
        <v>-3.1720067296299634E-3</v>
      </c>
      <c r="G17" s="20">
        <v>-1.1203774003191884E-2</v>
      </c>
    </row>
    <row r="18" spans="1:7" x14ac:dyDescent="0.35">
      <c r="A18" s="2" t="s">
        <v>15</v>
      </c>
      <c r="B18" s="3">
        <v>219912000</v>
      </c>
      <c r="C18" s="3">
        <v>-843000</v>
      </c>
      <c r="D18" s="3">
        <v>204013000</v>
      </c>
      <c r="E18" s="3">
        <v>2449000</v>
      </c>
      <c r="F18" s="20">
        <v>1.2004136991270163E-2</v>
      </c>
      <c r="G18" s="20">
        <v>-3.8333515224271528E-3</v>
      </c>
    </row>
    <row r="19" spans="1:7" x14ac:dyDescent="0.35">
      <c r="A19" s="2" t="s">
        <v>16</v>
      </c>
      <c r="B19" s="3">
        <v>198942000</v>
      </c>
      <c r="C19" s="3">
        <v>-6200000</v>
      </c>
      <c r="D19" s="3">
        <v>183185000</v>
      </c>
      <c r="E19" s="3">
        <v>-1076000</v>
      </c>
      <c r="F19" s="20">
        <v>-5.873843382373011E-3</v>
      </c>
      <c r="G19" s="20">
        <v>-3.1164862120618069E-2</v>
      </c>
    </row>
    <row r="20" spans="1:7" x14ac:dyDescent="0.35">
      <c r="A20" s="2" t="s">
        <v>17</v>
      </c>
      <c r="B20" s="3">
        <v>202783000</v>
      </c>
      <c r="C20" s="3">
        <v>-3020000</v>
      </c>
      <c r="D20" s="3">
        <v>168781000</v>
      </c>
      <c r="E20" s="3">
        <v>4700000</v>
      </c>
      <c r="F20" s="20">
        <v>2.7846736303256882E-2</v>
      </c>
      <c r="G20" s="20">
        <v>-1.4892767145174891E-2</v>
      </c>
    </row>
    <row r="21" spans="1:7" x14ac:dyDescent="0.35">
      <c r="A21" s="2" t="s">
        <v>18</v>
      </c>
      <c r="B21" s="3">
        <v>364327000</v>
      </c>
      <c r="C21" s="3">
        <v>-5464000</v>
      </c>
      <c r="D21" s="3">
        <v>333066000</v>
      </c>
      <c r="E21" s="3">
        <v>3719000</v>
      </c>
      <c r="F21" s="20">
        <v>1.1165955095986982E-2</v>
      </c>
      <c r="G21" s="20">
        <v>-1.4997515967798159E-2</v>
      </c>
    </row>
    <row r="22" spans="1:7" x14ac:dyDescent="0.35">
      <c r="A22" s="2" t="s">
        <v>19</v>
      </c>
      <c r="B22" s="3">
        <v>807807000</v>
      </c>
      <c r="C22" s="3">
        <v>18710000</v>
      </c>
      <c r="D22" s="3">
        <v>732256000</v>
      </c>
      <c r="E22" s="3">
        <v>35495000</v>
      </c>
      <c r="F22" s="20">
        <v>4.8473484682952407E-2</v>
      </c>
      <c r="G22" s="20">
        <v>2.3161472975599371E-2</v>
      </c>
    </row>
    <row r="23" spans="1:7" x14ac:dyDescent="0.35">
      <c r="A23" s="2" t="s">
        <v>54</v>
      </c>
      <c r="B23" s="3">
        <v>73029000</v>
      </c>
      <c r="C23" s="3">
        <v>-5609000</v>
      </c>
      <c r="D23" s="3">
        <v>67815000</v>
      </c>
      <c r="E23" s="3">
        <v>0</v>
      </c>
      <c r="F23" s="20">
        <v>0</v>
      </c>
      <c r="G23" s="20">
        <v>-7.6805104821372303E-2</v>
      </c>
    </row>
    <row r="24" spans="1:7" x14ac:dyDescent="0.35">
      <c r="A24" s="2" t="s">
        <v>20</v>
      </c>
      <c r="B24" s="3">
        <v>297879000</v>
      </c>
      <c r="C24" s="3">
        <v>-4815000</v>
      </c>
      <c r="D24" s="3">
        <v>276455000</v>
      </c>
      <c r="E24" s="3">
        <v>4008000</v>
      </c>
      <c r="F24" s="20">
        <v>1.449783870792715E-2</v>
      </c>
      <c r="G24" s="20">
        <v>-1.6164281469992849E-2</v>
      </c>
    </row>
    <row r="25" spans="1:7" x14ac:dyDescent="0.35">
      <c r="A25" s="2" t="s">
        <v>21</v>
      </c>
      <c r="B25" s="3">
        <v>381097000</v>
      </c>
      <c r="C25" s="3">
        <v>-790000</v>
      </c>
      <c r="D25" s="3">
        <v>358623000</v>
      </c>
      <c r="E25" s="3">
        <v>2126000</v>
      </c>
      <c r="F25" s="20">
        <v>5.9282310392808043E-3</v>
      </c>
      <c r="G25" s="20">
        <v>-2.0729630514016118E-3</v>
      </c>
    </row>
    <row r="26" spans="1:7" x14ac:dyDescent="0.35">
      <c r="A26" s="2" t="s">
        <v>22</v>
      </c>
      <c r="B26" s="3">
        <v>243411000</v>
      </c>
      <c r="C26" s="3">
        <v>-4544000</v>
      </c>
      <c r="D26" s="3">
        <v>242045000</v>
      </c>
      <c r="E26" s="3">
        <v>-3521000</v>
      </c>
      <c r="F26" s="20">
        <v>-1.4546881778181742E-2</v>
      </c>
      <c r="G26" s="20">
        <v>-1.8668014181774859E-2</v>
      </c>
    </row>
    <row r="27" spans="1:7" x14ac:dyDescent="0.35">
      <c r="A27" s="2" t="s">
        <v>40</v>
      </c>
      <c r="B27" s="3">
        <v>74281000</v>
      </c>
      <c r="C27" s="3">
        <v>-7432000</v>
      </c>
      <c r="D27" s="3">
        <v>69047000</v>
      </c>
      <c r="E27" s="3">
        <v>-1432000</v>
      </c>
      <c r="F27" s="20">
        <v>-2.073949628513911E-2</v>
      </c>
      <c r="G27" s="20">
        <v>-0.10005250333194222</v>
      </c>
    </row>
    <row r="28" spans="1:7" x14ac:dyDescent="0.35">
      <c r="A28" s="2" t="s">
        <v>23</v>
      </c>
      <c r="B28" s="3">
        <v>287700000</v>
      </c>
      <c r="C28" s="3">
        <v>7292000</v>
      </c>
      <c r="D28" s="3">
        <v>274154000</v>
      </c>
      <c r="E28" s="3">
        <v>14767000</v>
      </c>
      <c r="F28" s="20">
        <v>5.3863886720602286E-2</v>
      </c>
      <c r="G28" s="20">
        <v>2.5345846367744177E-2</v>
      </c>
    </row>
    <row r="29" spans="1:7" x14ac:dyDescent="0.35">
      <c r="A29" s="2" t="s">
        <v>24</v>
      </c>
      <c r="B29" s="3">
        <v>720070000</v>
      </c>
      <c r="C29" s="3">
        <v>6750000</v>
      </c>
      <c r="D29" s="3">
        <v>686315000</v>
      </c>
      <c r="E29" s="3">
        <v>11700000</v>
      </c>
      <c r="F29" s="20">
        <v>1.7047565622199719E-2</v>
      </c>
      <c r="G29" s="20">
        <v>9.3740886302720577E-3</v>
      </c>
    </row>
    <row r="30" spans="1:7" x14ac:dyDescent="0.35">
      <c r="A30" s="2" t="s">
        <v>25</v>
      </c>
      <c r="B30" s="3">
        <v>252388000</v>
      </c>
      <c r="C30" s="3">
        <v>-1731000</v>
      </c>
      <c r="D30" s="3">
        <v>235804000</v>
      </c>
      <c r="E30" s="3">
        <v>-271000</v>
      </c>
      <c r="F30" s="20">
        <v>-1.1492595545453004E-3</v>
      </c>
      <c r="G30" s="20">
        <v>-6.8584877252484272E-3</v>
      </c>
    </row>
    <row r="31" spans="1:7" x14ac:dyDescent="0.35">
      <c r="A31" s="2" t="s">
        <v>26</v>
      </c>
      <c r="B31" s="3">
        <v>337098000</v>
      </c>
      <c r="C31" s="3">
        <v>-903000</v>
      </c>
      <c r="D31" s="3">
        <v>322765000</v>
      </c>
      <c r="E31" s="3">
        <v>-1659000</v>
      </c>
      <c r="F31" s="20">
        <v>-5.1399625114247208E-3</v>
      </c>
      <c r="G31" s="20">
        <v>-2.6787462399658259E-3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D9214-B45E-4C54-A011-98C1DAC3B2E4}">
  <dimension ref="A1:L31"/>
  <sheetViews>
    <sheetView workbookViewId="0">
      <selection sqref="A1:XFD1"/>
    </sheetView>
  </sheetViews>
  <sheetFormatPr defaultRowHeight="14.5" x14ac:dyDescent="0.35"/>
  <cols>
    <col min="1" max="1" width="26.54296875" bestFit="1" customWidth="1"/>
    <col min="2" max="2" width="18" style="1" customWidth="1"/>
    <col min="3" max="3" width="21" style="1" customWidth="1"/>
    <col min="4" max="4" width="22.453125" style="5" customWidth="1"/>
    <col min="5" max="5" width="13.7265625" style="1" customWidth="1"/>
    <col min="6" max="6" width="21" style="1" customWidth="1"/>
    <col min="7" max="7" width="18.26953125" style="7" customWidth="1"/>
    <col min="8" max="8" width="15.26953125" style="1" bestFit="1" customWidth="1"/>
    <col min="9" max="9" width="14.1796875" style="5" bestFit="1" customWidth="1"/>
    <col min="10" max="10" width="18" style="1" customWidth="1"/>
    <col min="11" max="11" width="17.453125" style="5" customWidth="1"/>
    <col min="12" max="12" width="16.1796875" customWidth="1"/>
  </cols>
  <sheetData>
    <row r="1" spans="1:12" s="36" customFormat="1" ht="29" x14ac:dyDescent="0.35">
      <c r="A1" s="36" t="s">
        <v>29</v>
      </c>
      <c r="B1" s="37" t="s">
        <v>55</v>
      </c>
      <c r="C1" s="37" t="s">
        <v>56</v>
      </c>
      <c r="D1" s="37" t="s">
        <v>57</v>
      </c>
      <c r="E1" s="37" t="s">
        <v>58</v>
      </c>
      <c r="F1" s="38" t="s">
        <v>59</v>
      </c>
      <c r="G1" s="36" t="s">
        <v>60</v>
      </c>
      <c r="H1" s="39" t="s">
        <v>61</v>
      </c>
      <c r="I1" s="37" t="s">
        <v>62</v>
      </c>
      <c r="J1" s="39" t="s">
        <v>63</v>
      </c>
      <c r="K1" s="37" t="s">
        <v>64</v>
      </c>
      <c r="L1" s="39" t="s">
        <v>65</v>
      </c>
    </row>
    <row r="2" spans="1:12" x14ac:dyDescent="0.35">
      <c r="A2" s="26" t="s">
        <v>34</v>
      </c>
      <c r="B2" s="25">
        <v>429232000</v>
      </c>
      <c r="C2" s="27">
        <v>9423000</v>
      </c>
      <c r="D2" s="27">
        <v>7473000</v>
      </c>
      <c r="E2" s="28">
        <f>SavingsPerf_1[[#This Row],[Savings target £]]/SavingsPerf_1[[#This Row],[2023/24 NCOS £]]</f>
        <v>2.1953162858314383E-2</v>
      </c>
      <c r="F2" s="28">
        <f>SavingsPerf_1[[#This Row],[Amount achieved £]]/SavingsPerf_1[[#This Row],[2023/24 NCOS £]]</f>
        <v>1.7410165132142989E-2</v>
      </c>
      <c r="G2" s="29">
        <f>SavingsPerf_1[[#This Row],[Savings target as a % of NCOS]]-SavingsPerf_1[[#This Row],[Amount achieved as a % of NCOS]]</f>
        <v>4.5429977261713939E-3</v>
      </c>
      <c r="H2" s="30">
        <v>0.79300000000000004</v>
      </c>
      <c r="I2" s="27"/>
      <c r="J2" s="30"/>
      <c r="K2" s="27"/>
      <c r="L2" s="30"/>
    </row>
    <row r="3" spans="1:12" s="6" customFormat="1" x14ac:dyDescent="0.35">
      <c r="A3" s="26" t="s">
        <v>3</v>
      </c>
      <c r="B3" s="25">
        <v>454746000</v>
      </c>
      <c r="C3" s="27">
        <v>4700000</v>
      </c>
      <c r="D3" s="27"/>
      <c r="E3" s="28">
        <f>SavingsPerf_1[[#This Row],[Savings target £]]/SavingsPerf_1[[#This Row],[2023/24 NCOS £]]</f>
        <v>1.0335440003870293E-2</v>
      </c>
      <c r="F3" s="28">
        <f>SavingsPerf_1[[#This Row],[Amount achieved £]]/SavingsPerf_1[[#This Row],[2023/24 NCOS £]]</f>
        <v>0</v>
      </c>
      <c r="G3" s="29">
        <f>SavingsPerf_1[[#This Row],[Savings target as a % of NCOS]]-SavingsPerf_1[[#This Row],[Amount achieved as a % of NCOS]]</f>
        <v>1.0335440003870293E-2</v>
      </c>
      <c r="H3" s="30"/>
      <c r="I3" s="27"/>
      <c r="J3" s="30"/>
      <c r="K3" s="27"/>
      <c r="L3" s="30"/>
    </row>
    <row r="4" spans="1:12" x14ac:dyDescent="0.35">
      <c r="A4" s="26" t="s">
        <v>4</v>
      </c>
      <c r="B4" s="25">
        <v>224182000</v>
      </c>
      <c r="C4" s="27">
        <v>905000</v>
      </c>
      <c r="D4" s="27">
        <v>905000</v>
      </c>
      <c r="E4" s="28">
        <f>SavingsPerf_1[[#This Row],[Savings target £]]/SavingsPerf_1[[#This Row],[2023/24 NCOS £]]</f>
        <v>4.0368985913231212E-3</v>
      </c>
      <c r="F4" s="28">
        <f>SavingsPerf_1[[#This Row],[Amount achieved £]]/SavingsPerf_1[[#This Row],[2023/24 NCOS £]]</f>
        <v>4.0368985913231212E-3</v>
      </c>
      <c r="G4" s="29">
        <f>SavingsPerf_1[[#This Row],[Savings target as a % of NCOS]]-SavingsPerf_1[[#This Row],[Amount achieved as a % of NCOS]]</f>
        <v>0</v>
      </c>
      <c r="H4" s="30">
        <v>1</v>
      </c>
      <c r="I4" s="27">
        <v>555000</v>
      </c>
      <c r="J4" s="31">
        <v>0.61299999999999999</v>
      </c>
      <c r="K4" s="27">
        <v>350000</v>
      </c>
      <c r="L4" s="31">
        <v>0.38700000000000001</v>
      </c>
    </row>
    <row r="5" spans="1:12" x14ac:dyDescent="0.35">
      <c r="A5" s="26" t="s">
        <v>35</v>
      </c>
      <c r="B5" s="25">
        <v>359395000</v>
      </c>
      <c r="C5" s="27">
        <v>8910000</v>
      </c>
      <c r="D5" s="27">
        <v>7423000</v>
      </c>
      <c r="E5" s="28">
        <f>SavingsPerf_1[[#This Row],[Savings target £]]/SavingsPerf_1[[#This Row],[2023/24 NCOS £]]</f>
        <v>2.4791663768277242E-2</v>
      </c>
      <c r="F5" s="28">
        <f>SavingsPerf_1[[#This Row],[Amount achieved £]]/SavingsPerf_1[[#This Row],[2023/24 NCOS £]]</f>
        <v>2.065415489920561E-2</v>
      </c>
      <c r="G5" s="29">
        <f>SavingsPerf_1[[#This Row],[Savings target as a % of NCOS]]-SavingsPerf_1[[#This Row],[Amount achieved as a % of NCOS]]</f>
        <v>4.1375088690716322E-3</v>
      </c>
      <c r="H5" s="30">
        <v>0.83299999999999996</v>
      </c>
      <c r="I5" s="27">
        <v>6848000</v>
      </c>
      <c r="J5" s="30">
        <v>0.92300000000000004</v>
      </c>
      <c r="K5" s="27">
        <v>575000</v>
      </c>
      <c r="L5" s="30">
        <v>7.6999999999999999E-2</v>
      </c>
    </row>
    <row r="6" spans="1:12" x14ac:dyDescent="0.35">
      <c r="A6" s="26" t="s">
        <v>36</v>
      </c>
      <c r="B6" s="25">
        <v>272617000</v>
      </c>
      <c r="C6" s="27">
        <v>4392000</v>
      </c>
      <c r="D6" s="27">
        <v>2116000</v>
      </c>
      <c r="E6" s="28">
        <f>SavingsPerf_1[[#This Row],[Savings target £]]/SavingsPerf_1[[#This Row],[2023/24 NCOS £]]</f>
        <v>1.6110514017834546E-2</v>
      </c>
      <c r="F6" s="28">
        <f>SavingsPerf_1[[#This Row],[Amount achieved £]]/SavingsPerf_1[[#This Row],[2023/24 NCOS £]]</f>
        <v>7.7618050231643664E-3</v>
      </c>
      <c r="G6" s="29">
        <f>SavingsPerf_1[[#This Row],[Savings target as a % of NCOS]]-SavingsPerf_1[[#This Row],[Amount achieved as a % of NCOS]]</f>
        <v>8.3487089946701794E-3</v>
      </c>
      <c r="H6" s="30">
        <v>0.48199999999999998</v>
      </c>
      <c r="I6" s="27">
        <v>2116000</v>
      </c>
      <c r="J6" s="30">
        <v>1</v>
      </c>
      <c r="K6" s="27">
        <v>0</v>
      </c>
      <c r="L6" s="30">
        <v>0</v>
      </c>
    </row>
    <row r="7" spans="1:12" x14ac:dyDescent="0.35">
      <c r="A7" s="26" t="s">
        <v>37</v>
      </c>
      <c r="B7" s="25">
        <v>518242000</v>
      </c>
      <c r="C7" s="27">
        <v>23171000</v>
      </c>
      <c r="D7" s="27">
        <v>19798000</v>
      </c>
      <c r="E7" s="28">
        <f>SavingsPerf_1[[#This Row],[Savings target £]]/SavingsPerf_1[[#This Row],[2023/24 NCOS £]]</f>
        <v>4.4710772187510857E-2</v>
      </c>
      <c r="F7" s="28">
        <f>SavingsPerf_1[[#This Row],[Amount achieved £]]/SavingsPerf_1[[#This Row],[2023/24 NCOS £]]</f>
        <v>3.820222984628803E-2</v>
      </c>
      <c r="G7" s="29">
        <f>SavingsPerf_1[[#This Row],[Savings target as a % of NCOS]]-SavingsPerf_1[[#This Row],[Amount achieved as a % of NCOS]]</f>
        <v>6.5085423412228269E-3</v>
      </c>
      <c r="H7" s="30">
        <v>0.85399999999999998</v>
      </c>
      <c r="I7" s="27">
        <v>5175000</v>
      </c>
      <c r="J7" s="30">
        <v>0.26100000000000001</v>
      </c>
      <c r="K7" s="27">
        <v>14623000</v>
      </c>
      <c r="L7" s="30">
        <v>0.73899999999999999</v>
      </c>
    </row>
    <row r="8" spans="1:12" x14ac:dyDescent="0.35">
      <c r="A8" s="26" t="s">
        <v>5</v>
      </c>
      <c r="B8" s="25">
        <v>342986000</v>
      </c>
      <c r="C8" s="27">
        <v>5137000</v>
      </c>
      <c r="D8" s="27">
        <v>5137000</v>
      </c>
      <c r="E8" s="28">
        <f>SavingsPerf_1[[#This Row],[Savings target £]]/SavingsPerf_1[[#This Row],[2023/24 NCOS £]]</f>
        <v>1.4977287702705067E-2</v>
      </c>
      <c r="F8" s="28">
        <f>SavingsPerf_1[[#This Row],[Amount achieved £]]/SavingsPerf_1[[#This Row],[2023/24 NCOS £]]</f>
        <v>1.4977287702705067E-2</v>
      </c>
      <c r="G8" s="29">
        <f>SavingsPerf_1[[#This Row],[Savings target as a % of NCOS]]-SavingsPerf_1[[#This Row],[Amount achieved as a % of NCOS]]</f>
        <v>0</v>
      </c>
      <c r="H8" s="30">
        <v>1</v>
      </c>
      <c r="I8" s="27">
        <v>1437000</v>
      </c>
      <c r="J8" s="30">
        <v>0.28000000000000003</v>
      </c>
      <c r="K8" s="27">
        <v>3700000</v>
      </c>
      <c r="L8" s="30">
        <v>0.72</v>
      </c>
    </row>
    <row r="9" spans="1:12" x14ac:dyDescent="0.35">
      <c r="A9" s="26" t="s">
        <v>6</v>
      </c>
      <c r="B9" s="25">
        <v>310396000</v>
      </c>
      <c r="C9" s="27">
        <v>5229000</v>
      </c>
      <c r="D9" s="27">
        <v>3176000</v>
      </c>
      <c r="E9" s="28">
        <f>SavingsPerf_1[[#This Row],[Savings target £]]/SavingsPerf_1[[#This Row],[2023/24 NCOS £]]</f>
        <v>1.6846222245132023E-2</v>
      </c>
      <c r="F9" s="28">
        <f>SavingsPerf_1[[#This Row],[Amount achieved £]]/SavingsPerf_1[[#This Row],[2023/24 NCOS £]]</f>
        <v>1.0232090619724481E-2</v>
      </c>
      <c r="G9" s="29">
        <f>SavingsPerf_1[[#This Row],[Savings target as a % of NCOS]]-SavingsPerf_1[[#This Row],[Amount achieved as a % of NCOS]]</f>
        <v>6.6141316254075423E-3</v>
      </c>
      <c r="H9" s="30">
        <v>0.60699999999999998</v>
      </c>
      <c r="I9" s="27"/>
      <c r="J9" s="30"/>
      <c r="K9" s="27"/>
      <c r="L9" s="30"/>
    </row>
    <row r="10" spans="1:12" x14ac:dyDescent="0.35">
      <c r="A10" s="26" t="s">
        <v>7</v>
      </c>
      <c r="B10" s="25">
        <v>215407000</v>
      </c>
      <c r="C10" s="27">
        <v>3894000</v>
      </c>
      <c r="D10" s="27">
        <v>2501000</v>
      </c>
      <c r="E10" s="28">
        <f>SavingsPerf_1[[#This Row],[Savings target £]]/SavingsPerf_1[[#This Row],[2023/24 NCOS £]]</f>
        <v>1.8077406955205728E-2</v>
      </c>
      <c r="F10" s="28">
        <f>SavingsPerf_1[[#This Row],[Amount achieved £]]/SavingsPerf_1[[#This Row],[2023/24 NCOS £]]</f>
        <v>1.1610579043392275E-2</v>
      </c>
      <c r="G10" s="29">
        <f>SavingsPerf_1[[#This Row],[Savings target as a % of NCOS]]-SavingsPerf_1[[#This Row],[Amount achieved as a % of NCOS]]</f>
        <v>6.4668279118134525E-3</v>
      </c>
      <c r="H10" s="30">
        <v>0.64200000000000002</v>
      </c>
      <c r="I10" s="27">
        <v>1207000</v>
      </c>
      <c r="J10" s="30">
        <v>0.48299999999999998</v>
      </c>
      <c r="K10" s="27">
        <v>1294000</v>
      </c>
      <c r="L10" s="30">
        <v>0.51700000000000002</v>
      </c>
    </row>
    <row r="11" spans="1:12" s="6" customFormat="1" x14ac:dyDescent="0.35">
      <c r="A11" s="26" t="s">
        <v>8</v>
      </c>
      <c r="B11" s="25">
        <v>227400000</v>
      </c>
      <c r="C11" s="27">
        <v>6153000</v>
      </c>
      <c r="D11" s="27"/>
      <c r="E11" s="28">
        <f>SavingsPerf_1[[#This Row],[Savings target £]]/SavingsPerf_1[[#This Row],[2023/24 NCOS £]]</f>
        <v>2.7058047493403695E-2</v>
      </c>
      <c r="F11" s="28">
        <f>SavingsPerf_1[[#This Row],[Amount achieved £]]/SavingsPerf_1[[#This Row],[2023/24 NCOS £]]</f>
        <v>0</v>
      </c>
      <c r="G11" s="29">
        <f>SavingsPerf_1[[#This Row],[Savings target as a % of NCOS]]-SavingsPerf_1[[#This Row],[Amount achieved as a % of NCOS]]</f>
        <v>2.7058047493403695E-2</v>
      </c>
      <c r="H11" s="30"/>
      <c r="I11" s="27"/>
      <c r="J11" s="30"/>
      <c r="K11" s="27"/>
      <c r="L11" s="30"/>
    </row>
    <row r="12" spans="1:12" x14ac:dyDescent="0.35">
      <c r="A12" s="26" t="s">
        <v>9</v>
      </c>
      <c r="B12" s="25">
        <v>203955000</v>
      </c>
      <c r="C12" s="27">
        <v>7056000</v>
      </c>
      <c r="D12" s="27">
        <v>2785000</v>
      </c>
      <c r="E12" s="28">
        <f>SavingsPerf_1[[#This Row],[Savings target £]]/SavingsPerf_1[[#This Row],[2023/24 NCOS £]]</f>
        <v>3.4595866735309261E-2</v>
      </c>
      <c r="F12" s="28">
        <f>SavingsPerf_1[[#This Row],[Amount achieved £]]/SavingsPerf_1[[#This Row],[2023/24 NCOS £]]</f>
        <v>1.3654972910691085E-2</v>
      </c>
      <c r="G12" s="29">
        <f>SavingsPerf_1[[#This Row],[Savings target as a % of NCOS]]-SavingsPerf_1[[#This Row],[Amount achieved as a % of NCOS]]</f>
        <v>2.0940893824618174E-2</v>
      </c>
      <c r="H12" s="30">
        <v>0.39500000000000002</v>
      </c>
      <c r="I12" s="27"/>
      <c r="J12" s="30"/>
      <c r="K12" s="27"/>
      <c r="L12" s="30"/>
    </row>
    <row r="13" spans="1:12" x14ac:dyDescent="0.35">
      <c r="A13" s="26" t="s">
        <v>10</v>
      </c>
      <c r="B13" s="25">
        <v>989086000</v>
      </c>
      <c r="C13" s="27">
        <v>20700000</v>
      </c>
      <c r="D13" s="27">
        <v>21900000</v>
      </c>
      <c r="E13" s="28">
        <f>SavingsPerf_1[[#This Row],[Savings target £]]/SavingsPerf_1[[#This Row],[2023/24 NCOS £]]</f>
        <v>2.0928412696165955E-2</v>
      </c>
      <c r="F13" s="28">
        <f>SavingsPerf_1[[#This Row],[Amount achieved £]]/SavingsPerf_1[[#This Row],[2023/24 NCOS £]]</f>
        <v>2.2141654011885722E-2</v>
      </c>
      <c r="G13" s="29">
        <v>0</v>
      </c>
      <c r="H13" s="30">
        <v>1.0580000000000001</v>
      </c>
      <c r="I13" s="27"/>
      <c r="J13" s="30"/>
      <c r="K13" s="27"/>
      <c r="L13" s="30"/>
    </row>
    <row r="14" spans="1:12" x14ac:dyDescent="0.35">
      <c r="A14" s="26" t="s">
        <v>38</v>
      </c>
      <c r="B14" s="25">
        <v>81659000</v>
      </c>
      <c r="C14" s="27">
        <v>1419000</v>
      </c>
      <c r="D14" s="27">
        <v>2068000</v>
      </c>
      <c r="E14" s="28">
        <f>SavingsPerf_1[[#This Row],[Savings target £]]/SavingsPerf_1[[#This Row],[2023/24 NCOS £]]</f>
        <v>1.7377141527571974E-2</v>
      </c>
      <c r="F14" s="28">
        <f>SavingsPerf_1[[#This Row],[Amount achieved £]]/SavingsPerf_1[[#This Row],[2023/24 NCOS £]]</f>
        <v>2.5324826412275438E-2</v>
      </c>
      <c r="G14" s="29">
        <v>0</v>
      </c>
      <c r="H14" s="30">
        <v>1.4570000000000001</v>
      </c>
      <c r="I14" s="27">
        <v>1000000</v>
      </c>
      <c r="J14" s="30">
        <v>0.48399999999999999</v>
      </c>
      <c r="K14" s="27">
        <v>1068000</v>
      </c>
      <c r="L14" s="30">
        <v>0.51600000000000001</v>
      </c>
    </row>
    <row r="15" spans="1:12" x14ac:dyDescent="0.35">
      <c r="A15" s="26" t="s">
        <v>11</v>
      </c>
      <c r="B15" s="25">
        <v>306768000</v>
      </c>
      <c r="C15" s="27">
        <v>13500000</v>
      </c>
      <c r="D15" s="27">
        <v>7900000</v>
      </c>
      <c r="E15" s="28">
        <f>SavingsPerf_1[[#This Row],[Savings target £]]/SavingsPerf_1[[#This Row],[2023/24 NCOS £]]</f>
        <v>4.4007197621655454E-2</v>
      </c>
      <c r="F15" s="28">
        <f>SavingsPerf_1[[#This Row],[Amount achieved £]]/SavingsPerf_1[[#This Row],[2023/24 NCOS £]]</f>
        <v>2.5752360089709488E-2</v>
      </c>
      <c r="G15" s="29">
        <f>SavingsPerf_1[[#This Row],[Savings target as a % of NCOS]]-SavingsPerf_1[[#This Row],[Amount achieved as a % of NCOS]]</f>
        <v>1.8254837531945966E-2</v>
      </c>
      <c r="H15" s="30">
        <v>0.58499999999999996</v>
      </c>
      <c r="I15" s="27">
        <v>3300000</v>
      </c>
      <c r="J15" s="30">
        <v>0.41799999999999998</v>
      </c>
      <c r="K15" s="27">
        <v>4600000</v>
      </c>
      <c r="L15" s="30">
        <v>0.58199999999999996</v>
      </c>
    </row>
    <row r="16" spans="1:12" x14ac:dyDescent="0.35">
      <c r="A16" s="26" t="s">
        <v>12</v>
      </c>
      <c r="B16" s="25">
        <v>789178000</v>
      </c>
      <c r="C16" s="27">
        <v>21437000</v>
      </c>
      <c r="D16" s="27">
        <v>11437000</v>
      </c>
      <c r="E16" s="28">
        <f>SavingsPerf_1[[#This Row],[Savings target £]]/SavingsPerf_1[[#This Row],[2023/24 NCOS £]]</f>
        <v>2.7163707047079367E-2</v>
      </c>
      <c r="F16" s="28">
        <f>SavingsPerf_1[[#This Row],[Amount achieved £]]/SavingsPerf_1[[#This Row],[2023/24 NCOS £]]</f>
        <v>1.4492294514038658E-2</v>
      </c>
      <c r="G16" s="29">
        <f>SavingsPerf_1[[#This Row],[Savings target as a % of NCOS]]-SavingsPerf_1[[#This Row],[Amount achieved as a % of NCOS]]</f>
        <v>1.2671412533040709E-2</v>
      </c>
      <c r="H16" s="30">
        <v>0.53400000000000003</v>
      </c>
      <c r="I16" s="27">
        <v>8437000</v>
      </c>
      <c r="J16" s="30">
        <v>0.73799999999999999</v>
      </c>
      <c r="K16" s="27">
        <v>3000000</v>
      </c>
      <c r="L16" s="30">
        <v>0.26200000000000001</v>
      </c>
    </row>
    <row r="17" spans="1:12" x14ac:dyDescent="0.35">
      <c r="A17" s="26" t="s">
        <v>13</v>
      </c>
      <c r="B17" s="25">
        <v>1678006000</v>
      </c>
      <c r="C17" s="27">
        <v>21500000</v>
      </c>
      <c r="D17" s="27">
        <v>21414000</v>
      </c>
      <c r="E17" s="28">
        <f>SavingsPerf_1[[#This Row],[Savings target £]]/SavingsPerf_1[[#This Row],[2023/24 NCOS £]]</f>
        <v>1.2812826652586463E-2</v>
      </c>
      <c r="F17" s="28">
        <f>SavingsPerf_1[[#This Row],[Amount achieved £]]/SavingsPerf_1[[#This Row],[2023/24 NCOS £]]</f>
        <v>1.2761575345976117E-2</v>
      </c>
      <c r="G17" s="29">
        <f>SavingsPerf_1[[#This Row],[Savings target as a % of NCOS]]-SavingsPerf_1[[#This Row],[Amount achieved as a % of NCOS]]</f>
        <v>5.1251306610346908E-5</v>
      </c>
      <c r="H17" s="30">
        <v>0.996</v>
      </c>
      <c r="I17" s="27"/>
      <c r="J17" s="30"/>
      <c r="K17" s="27"/>
      <c r="L17" s="30"/>
    </row>
    <row r="18" spans="1:12" x14ac:dyDescent="0.35">
      <c r="A18" s="26" t="s">
        <v>15</v>
      </c>
      <c r="B18" s="25">
        <v>219912000</v>
      </c>
      <c r="C18" s="27">
        <v>1302000</v>
      </c>
      <c r="D18" s="27">
        <v>1302000</v>
      </c>
      <c r="E18" s="28">
        <f>SavingsPerf_1[[#This Row],[Savings target £]]/SavingsPerf_1[[#This Row],[2023/24 NCOS £]]</f>
        <v>5.9205500381970966E-3</v>
      </c>
      <c r="F18" s="28">
        <f>SavingsPerf_1[[#This Row],[Amount achieved £]]/SavingsPerf_1[[#This Row],[2023/24 NCOS £]]</f>
        <v>5.9205500381970966E-3</v>
      </c>
      <c r="G18" s="29">
        <f>SavingsPerf_1[[#This Row],[Savings target as a % of NCOS]]-SavingsPerf_1[[#This Row],[Amount achieved as a % of NCOS]]</f>
        <v>0</v>
      </c>
      <c r="H18" s="30">
        <v>1</v>
      </c>
      <c r="I18" s="27"/>
      <c r="J18" s="30"/>
      <c r="K18" s="27"/>
      <c r="L18" s="30"/>
    </row>
    <row r="19" spans="1:12" s="6" customFormat="1" x14ac:dyDescent="0.35">
      <c r="A19" s="26" t="s">
        <v>16</v>
      </c>
      <c r="B19" s="25">
        <v>198942000</v>
      </c>
      <c r="C19" s="27">
        <v>6036000</v>
      </c>
      <c r="D19" s="27"/>
      <c r="E19" s="28">
        <f>SavingsPerf_1[[#This Row],[Savings target £]]/SavingsPerf_1[[#This Row],[2023/24 NCOS £]]</f>
        <v>3.0340501251621077E-2</v>
      </c>
      <c r="F19" s="28">
        <f>SavingsPerf_1[[#This Row],[Amount achieved £]]/SavingsPerf_1[[#This Row],[2023/24 NCOS £]]</f>
        <v>0</v>
      </c>
      <c r="G19" s="29">
        <f>SavingsPerf_1[[#This Row],[Savings target as a % of NCOS]]-SavingsPerf_1[[#This Row],[Amount achieved as a % of NCOS]]</f>
        <v>3.0340501251621077E-2</v>
      </c>
      <c r="H19" s="30"/>
      <c r="I19" s="27"/>
      <c r="J19" s="30"/>
      <c r="K19" s="27"/>
      <c r="L19" s="30"/>
    </row>
    <row r="20" spans="1:12" x14ac:dyDescent="0.35">
      <c r="A20" s="26" t="s">
        <v>17</v>
      </c>
      <c r="B20" s="25">
        <v>202783000</v>
      </c>
      <c r="C20" s="27">
        <v>4141000</v>
      </c>
      <c r="D20" s="27">
        <v>2739000</v>
      </c>
      <c r="E20" s="28">
        <f>SavingsPerf_1[[#This Row],[Savings target £]]/SavingsPerf_1[[#This Row],[2023/24 NCOS £]]</f>
        <v>2.0420843956347426E-2</v>
      </c>
      <c r="F20" s="28">
        <f>SavingsPerf_1[[#This Row],[Amount achieved £]]/SavingsPerf_1[[#This Row],[2023/24 NCOS £]]</f>
        <v>1.3507049407494712E-2</v>
      </c>
      <c r="G20" s="29">
        <f>SavingsPerf_1[[#This Row],[Savings target as a % of NCOS]]-SavingsPerf_1[[#This Row],[Amount achieved as a % of NCOS]]</f>
        <v>6.9137945488527142E-3</v>
      </c>
      <c r="H20" s="30">
        <v>0.66100000000000003</v>
      </c>
      <c r="I20" s="27"/>
      <c r="J20" s="30"/>
      <c r="K20" s="27"/>
      <c r="L20" s="30"/>
    </row>
    <row r="21" spans="1:12" x14ac:dyDescent="0.35">
      <c r="A21" s="26" t="s">
        <v>18</v>
      </c>
      <c r="B21" s="25">
        <v>364327000</v>
      </c>
      <c r="C21" s="27">
        <v>4963000</v>
      </c>
      <c r="D21" s="27">
        <v>4690000</v>
      </c>
      <c r="E21" s="28">
        <f>SavingsPerf_1[[#This Row],[Savings target £]]/SavingsPerf_1[[#This Row],[2023/24 NCOS £]]</f>
        <v>1.362237769915488E-2</v>
      </c>
      <c r="F21" s="28">
        <f>SavingsPerf_1[[#This Row],[Amount achieved £]]/SavingsPerf_1[[#This Row],[2023/24 NCOS £]]</f>
        <v>1.2873050858157644E-2</v>
      </c>
      <c r="G21" s="29">
        <f>SavingsPerf_1[[#This Row],[Savings target as a % of NCOS]]-SavingsPerf_1[[#This Row],[Amount achieved as a % of NCOS]]</f>
        <v>7.4932684099723521E-4</v>
      </c>
      <c r="H21" s="30">
        <v>0.94499999999999995</v>
      </c>
      <c r="I21" s="27">
        <v>3048000</v>
      </c>
      <c r="J21" s="30">
        <v>0.65</v>
      </c>
      <c r="K21" s="27">
        <v>1642000</v>
      </c>
      <c r="L21" s="30">
        <v>0.35</v>
      </c>
    </row>
    <row r="22" spans="1:12" x14ac:dyDescent="0.35">
      <c r="A22" s="26" t="s">
        <v>19</v>
      </c>
      <c r="B22" s="25">
        <v>807807000</v>
      </c>
      <c r="C22" s="27">
        <v>2700000</v>
      </c>
      <c r="D22" s="27">
        <v>2138000</v>
      </c>
      <c r="E22" s="28">
        <f>SavingsPerf_1[[#This Row],[Savings target £]]/SavingsPerf_1[[#This Row],[2023/24 NCOS £]]</f>
        <v>3.3423825245386582E-3</v>
      </c>
      <c r="F22" s="28">
        <f>SavingsPerf_1[[#This Row],[Amount achieved £]]/SavingsPerf_1[[#This Row],[2023/24 NCOS £]]</f>
        <v>2.6466717916532041E-3</v>
      </c>
      <c r="G22" s="29">
        <f>SavingsPerf_1[[#This Row],[Savings target as a % of NCOS]]-SavingsPerf_1[[#This Row],[Amount achieved as a % of NCOS]]</f>
        <v>6.9571073288545414E-4</v>
      </c>
      <c r="H22" s="30">
        <v>0.79200000000000004</v>
      </c>
      <c r="I22" s="27"/>
      <c r="J22" s="30"/>
      <c r="K22" s="27"/>
      <c r="L22" s="30"/>
    </row>
    <row r="23" spans="1:12" x14ac:dyDescent="0.35">
      <c r="A23" s="26" t="s">
        <v>39</v>
      </c>
      <c r="B23" s="25">
        <v>73029000</v>
      </c>
      <c r="C23" s="27">
        <v>2400000</v>
      </c>
      <c r="D23" s="27">
        <v>734000</v>
      </c>
      <c r="E23" s="28">
        <f>SavingsPerf_1[[#This Row],[Savings target £]]/SavingsPerf_1[[#This Row],[2023/24 NCOS £]]</f>
        <v>3.2863656903421926E-2</v>
      </c>
      <c r="F23" s="28">
        <f>SavingsPerf_1[[#This Row],[Amount achieved £]]/SavingsPerf_1[[#This Row],[2023/24 NCOS £]]</f>
        <v>1.0050801736296539E-2</v>
      </c>
      <c r="G23" s="29">
        <f>SavingsPerf_1[[#This Row],[Savings target as a % of NCOS]]-SavingsPerf_1[[#This Row],[Amount achieved as a % of NCOS]]</f>
        <v>2.2812855167125386E-2</v>
      </c>
      <c r="H23" s="30">
        <v>0.30599999999999999</v>
      </c>
      <c r="I23" s="27">
        <v>0</v>
      </c>
      <c r="J23" s="30">
        <v>0</v>
      </c>
      <c r="K23" s="27">
        <v>734000</v>
      </c>
      <c r="L23" s="30">
        <v>1</v>
      </c>
    </row>
    <row r="24" spans="1:12" x14ac:dyDescent="0.35">
      <c r="A24" s="26" t="s">
        <v>20</v>
      </c>
      <c r="B24" s="25">
        <v>297879000</v>
      </c>
      <c r="C24" s="27">
        <v>3347000</v>
      </c>
      <c r="D24" s="27">
        <v>1899000</v>
      </c>
      <c r="E24" s="28">
        <f>SavingsPerf_1[[#This Row],[Savings target £]]/SavingsPerf_1[[#This Row],[2023/24 NCOS £]]</f>
        <v>1.1236105935631582E-2</v>
      </c>
      <c r="F24" s="28">
        <f>SavingsPerf_1[[#This Row],[Amount achieved £]]/SavingsPerf_1[[#This Row],[2023/24 NCOS £]]</f>
        <v>6.3750717573242827E-3</v>
      </c>
      <c r="G24" s="29">
        <f>SavingsPerf_1[[#This Row],[Savings target as a % of NCOS]]-SavingsPerf_1[[#This Row],[Amount achieved as a % of NCOS]]</f>
        <v>4.8610341783072997E-3</v>
      </c>
      <c r="H24" s="30">
        <v>0.56699999999999995</v>
      </c>
      <c r="I24" s="27">
        <v>1899000</v>
      </c>
      <c r="J24" s="30">
        <v>1</v>
      </c>
      <c r="K24" s="27">
        <v>0</v>
      </c>
      <c r="L24" s="30">
        <v>0</v>
      </c>
    </row>
    <row r="25" spans="1:12" x14ac:dyDescent="0.35">
      <c r="A25" s="26" t="s">
        <v>21</v>
      </c>
      <c r="B25" s="25">
        <v>381097000</v>
      </c>
      <c r="C25" s="27">
        <v>2490000</v>
      </c>
      <c r="D25" s="27">
        <v>2490000</v>
      </c>
      <c r="E25" s="28">
        <f>SavingsPerf_1[[#This Row],[Savings target £]]/SavingsPerf_1[[#This Row],[2023/24 NCOS £]]</f>
        <v>6.5337696177088771E-3</v>
      </c>
      <c r="F25" s="28">
        <f>SavingsPerf_1[[#This Row],[Amount achieved £]]/SavingsPerf_1[[#This Row],[2023/24 NCOS £]]</f>
        <v>6.5337696177088771E-3</v>
      </c>
      <c r="G25" s="29">
        <f>SavingsPerf_1[[#This Row],[Savings target as a % of NCOS]]-SavingsPerf_1[[#This Row],[Amount achieved as a % of NCOS]]</f>
        <v>0</v>
      </c>
      <c r="H25" s="30">
        <v>1</v>
      </c>
      <c r="I25" s="27">
        <v>2490000</v>
      </c>
      <c r="J25" s="30">
        <v>1</v>
      </c>
      <c r="K25" s="27">
        <v>0</v>
      </c>
      <c r="L25" s="30">
        <v>0</v>
      </c>
    </row>
    <row r="26" spans="1:12" x14ac:dyDescent="0.35">
      <c r="A26" s="26" t="s">
        <v>22</v>
      </c>
      <c r="B26" s="25">
        <v>243411000</v>
      </c>
      <c r="C26" s="27">
        <v>2460000</v>
      </c>
      <c r="D26" s="27">
        <v>2460000</v>
      </c>
      <c r="E26" s="28">
        <f>SavingsPerf_1[[#This Row],[Savings target £]]/SavingsPerf_1[[#This Row],[2023/24 NCOS £]]</f>
        <v>1.0106363311436212E-2</v>
      </c>
      <c r="F26" s="28">
        <f>SavingsPerf_1[[#This Row],[Amount achieved £]]/SavingsPerf_1[[#This Row],[2023/24 NCOS £]]</f>
        <v>1.0106363311436212E-2</v>
      </c>
      <c r="G26" s="29">
        <f>SavingsPerf_1[[#This Row],[Savings target as a % of NCOS]]-SavingsPerf_1[[#This Row],[Amount achieved as a % of NCOS]]</f>
        <v>0</v>
      </c>
      <c r="H26" s="30">
        <v>1</v>
      </c>
      <c r="I26" s="27">
        <v>1336000</v>
      </c>
      <c r="J26" s="30">
        <v>0.54300000000000004</v>
      </c>
      <c r="K26" s="27">
        <v>1124000</v>
      </c>
      <c r="L26" s="30">
        <v>0.45700000000000002</v>
      </c>
    </row>
    <row r="27" spans="1:12" x14ac:dyDescent="0.35">
      <c r="A27" s="26" t="s">
        <v>40</v>
      </c>
      <c r="B27" s="25">
        <v>74281000</v>
      </c>
      <c r="C27" s="27">
        <v>1972000</v>
      </c>
      <c r="D27" s="27">
        <v>1124000</v>
      </c>
      <c r="E27" s="28">
        <f>SavingsPerf_1[[#This Row],[Savings target £]]/SavingsPerf_1[[#This Row],[2023/24 NCOS £]]</f>
        <v>2.6547838612835044E-2</v>
      </c>
      <c r="F27" s="28">
        <f>SavingsPerf_1[[#This Row],[Amount achieved £]]/SavingsPerf_1[[#This Row],[2023/24 NCOS £]]</f>
        <v>1.5131729513603748E-2</v>
      </c>
      <c r="G27" s="29">
        <f>SavingsPerf_1[[#This Row],[Savings target as a % of NCOS]]-SavingsPerf_1[[#This Row],[Amount achieved as a % of NCOS]]</f>
        <v>1.1416109099231296E-2</v>
      </c>
      <c r="H27" s="30">
        <v>0.56999999999999995</v>
      </c>
      <c r="I27" s="27">
        <v>120000</v>
      </c>
      <c r="J27" s="30">
        <v>0.107</v>
      </c>
      <c r="K27" s="27">
        <v>1004000</v>
      </c>
      <c r="L27" s="30">
        <v>0.89300000000000002</v>
      </c>
    </row>
    <row r="28" spans="1:12" x14ac:dyDescent="0.35">
      <c r="A28" s="26" t="s">
        <v>23</v>
      </c>
      <c r="B28" s="25">
        <v>287700000</v>
      </c>
      <c r="C28" s="27">
        <v>2444000</v>
      </c>
      <c r="D28" s="27">
        <v>2328000</v>
      </c>
      <c r="E28" s="28">
        <f>SavingsPerf_1[[#This Row],[Savings target £]]/SavingsPerf_1[[#This Row],[2023/24 NCOS £]]</f>
        <v>8.4949600278067423E-3</v>
      </c>
      <c r="F28" s="28">
        <f>SavingsPerf_1[[#This Row],[Amount achieved £]]/SavingsPerf_1[[#This Row],[2023/24 NCOS £]]</f>
        <v>8.0917622523461932E-3</v>
      </c>
      <c r="G28" s="29">
        <f>SavingsPerf_1[[#This Row],[Savings target as a % of NCOS]]-SavingsPerf_1[[#This Row],[Amount achieved as a % of NCOS]]</f>
        <v>4.0319777546054918E-4</v>
      </c>
      <c r="H28" s="30">
        <v>0.95299999999999996</v>
      </c>
      <c r="I28" s="27">
        <v>1230000</v>
      </c>
      <c r="J28" s="30">
        <v>0.52800000000000002</v>
      </c>
      <c r="K28" s="27">
        <v>1098000</v>
      </c>
      <c r="L28" s="30">
        <v>0.47199999999999998</v>
      </c>
    </row>
    <row r="29" spans="1:12" s="6" customFormat="1" x14ac:dyDescent="0.35">
      <c r="A29" s="26" t="s">
        <v>24</v>
      </c>
      <c r="B29" s="25">
        <v>720070000</v>
      </c>
      <c r="C29" s="27">
        <v>7323000</v>
      </c>
      <c r="D29" s="27"/>
      <c r="E29" s="28">
        <f>SavingsPerf_1[[#This Row],[Savings target £]]/SavingsPerf_1[[#This Row],[2023/24 NCOS £]]</f>
        <v>1.0169844598441818E-2</v>
      </c>
      <c r="F29" s="28">
        <f>SavingsPerf_1[[#This Row],[Amount achieved £]]/SavingsPerf_1[[#This Row],[2023/24 NCOS £]]</f>
        <v>0</v>
      </c>
      <c r="G29" s="29">
        <f>SavingsPerf_1[[#This Row],[Savings target as a % of NCOS]]-SavingsPerf_1[[#This Row],[Amount achieved as a % of NCOS]]</f>
        <v>1.0169844598441818E-2</v>
      </c>
      <c r="H29" s="30"/>
      <c r="I29" s="27"/>
      <c r="J29" s="30"/>
      <c r="K29" s="27"/>
      <c r="L29" s="30"/>
    </row>
    <row r="30" spans="1:12" x14ac:dyDescent="0.35">
      <c r="A30" s="26" t="s">
        <v>25</v>
      </c>
      <c r="B30" s="25">
        <v>252388000</v>
      </c>
      <c r="C30" s="27">
        <v>7862000</v>
      </c>
      <c r="D30" s="27">
        <v>5590000</v>
      </c>
      <c r="E30" s="28">
        <f>SavingsPerf_1[[#This Row],[Savings target £]]/SavingsPerf_1[[#This Row],[2023/24 NCOS £]]</f>
        <v>3.1150450893069399E-2</v>
      </c>
      <c r="F30" s="28">
        <f>SavingsPerf_1[[#This Row],[Amount achieved £]]/SavingsPerf_1[[#This Row],[2023/24 NCOS £]]</f>
        <v>2.2148438119086487E-2</v>
      </c>
      <c r="G30" s="29">
        <f>SavingsPerf_1[[#This Row],[Savings target as a % of NCOS]]-SavingsPerf_1[[#This Row],[Amount achieved as a % of NCOS]]</f>
        <v>9.0020127739829127E-3</v>
      </c>
      <c r="H30" s="30">
        <v>0.71099999999999997</v>
      </c>
      <c r="I30" s="27"/>
      <c r="J30" s="30"/>
      <c r="K30" s="27"/>
      <c r="L30" s="30"/>
    </row>
    <row r="31" spans="1:12" x14ac:dyDescent="0.35">
      <c r="A31" s="26" t="s">
        <v>26</v>
      </c>
      <c r="B31" s="25">
        <v>337098000</v>
      </c>
      <c r="C31" s="27">
        <v>6589000</v>
      </c>
      <c r="D31" s="27">
        <v>6378000</v>
      </c>
      <c r="E31" s="28">
        <f>SavingsPerf_1[[#This Row],[Savings target £]]/SavingsPerf_1[[#This Row],[2023/24 NCOS £]]</f>
        <v>1.9546244712220186E-2</v>
      </c>
      <c r="F31" s="28">
        <f>SavingsPerf_1[[#This Row],[Amount achieved £]]/SavingsPerf_1[[#This Row],[2023/24 NCOS £]]</f>
        <v>1.8920313973977892E-2</v>
      </c>
      <c r="G31" s="29">
        <f>SavingsPerf_1[[#This Row],[Savings target as a % of NCOS]]-SavingsPerf_1[[#This Row],[Amount achieved as a % of NCOS]]</f>
        <v>6.2593073824229392E-4</v>
      </c>
      <c r="H31" s="30">
        <v>0.96799999999999997</v>
      </c>
      <c r="I31" s="27">
        <v>5889000</v>
      </c>
      <c r="J31" s="30">
        <v>0.92300000000000004</v>
      </c>
      <c r="K31" s="27">
        <v>489000</v>
      </c>
      <c r="L31" s="30">
        <v>7.6999999999999999E-2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3958-C885-445F-A855-D792B779469A}">
  <dimension ref="A1:C2"/>
  <sheetViews>
    <sheetView workbookViewId="0">
      <selection activeCell="L31" sqref="L31"/>
    </sheetView>
  </sheetViews>
  <sheetFormatPr defaultRowHeight="14.5" x14ac:dyDescent="0.35"/>
  <cols>
    <col min="1" max="1" width="21.81640625" customWidth="1"/>
    <col min="2" max="2" width="11.81640625" customWidth="1"/>
    <col min="3" max="3" width="15.7265625" customWidth="1"/>
  </cols>
  <sheetData>
    <row r="1" spans="1:3" x14ac:dyDescent="0.35">
      <c r="A1" s="5" t="s">
        <v>66</v>
      </c>
      <c r="B1" s="5" t="s">
        <v>67</v>
      </c>
      <c r="C1" s="5" t="s">
        <v>68</v>
      </c>
    </row>
    <row r="2" spans="1:3" x14ac:dyDescent="0.35">
      <c r="A2" s="23">
        <v>0.79200000000000004</v>
      </c>
      <c r="B2" s="23">
        <v>0.56999999999999995</v>
      </c>
      <c r="C2" s="23">
        <v>0.43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5B23-67A2-4817-8132-527BE4C3E411}">
  <dimension ref="A1:E9"/>
  <sheetViews>
    <sheetView workbookViewId="0">
      <selection activeCell="B2" sqref="B2:E5"/>
    </sheetView>
  </sheetViews>
  <sheetFormatPr defaultRowHeight="14.5" x14ac:dyDescent="0.35"/>
  <cols>
    <col min="2" max="2" width="30.7265625" customWidth="1"/>
    <col min="3" max="3" width="24.453125" bestFit="1" customWidth="1"/>
    <col min="4" max="4" width="18.453125" bestFit="1" customWidth="1"/>
    <col min="5" max="5" width="18" bestFit="1" customWidth="1"/>
  </cols>
  <sheetData>
    <row r="1" spans="1:5" x14ac:dyDescent="0.35">
      <c r="A1" s="13" t="s">
        <v>0</v>
      </c>
      <c r="B1" s="14" t="s">
        <v>69</v>
      </c>
      <c r="C1" s="15" t="s">
        <v>70</v>
      </c>
      <c r="D1" s="16" t="s">
        <v>71</v>
      </c>
      <c r="E1" s="17" t="s">
        <v>72</v>
      </c>
    </row>
    <row r="2" spans="1:5" x14ac:dyDescent="0.35">
      <c r="A2" t="s">
        <v>27</v>
      </c>
      <c r="B2" s="1">
        <v>341222000</v>
      </c>
      <c r="C2" s="1">
        <v>92492000</v>
      </c>
      <c r="D2" s="1">
        <v>149216000</v>
      </c>
      <c r="E2" s="1">
        <f>SUM(B2:D2)</f>
        <v>582930000</v>
      </c>
    </row>
    <row r="3" spans="1:5" x14ac:dyDescent="0.35">
      <c r="A3" t="s">
        <v>1</v>
      </c>
      <c r="B3" s="1">
        <v>612161000</v>
      </c>
      <c r="C3" s="1">
        <v>147526000</v>
      </c>
      <c r="D3" s="1">
        <v>501956000</v>
      </c>
      <c r="E3" s="1">
        <f t="shared" ref="E3:E5" si="0">SUM(B3:D3)</f>
        <v>1261643000</v>
      </c>
    </row>
    <row r="4" spans="1:5" x14ac:dyDescent="0.35">
      <c r="A4" t="s">
        <v>28</v>
      </c>
      <c r="B4" s="1">
        <v>504675565</v>
      </c>
      <c r="C4" s="1">
        <v>182727000</v>
      </c>
      <c r="D4" s="1">
        <v>14483285</v>
      </c>
      <c r="E4" s="1">
        <f t="shared" si="0"/>
        <v>701885850</v>
      </c>
    </row>
    <row r="5" spans="1:5" x14ac:dyDescent="0.35">
      <c r="A5" t="s">
        <v>45</v>
      </c>
      <c r="B5" s="1">
        <v>338794000</v>
      </c>
      <c r="C5" s="1">
        <v>96521000</v>
      </c>
      <c r="D5" s="1">
        <v>0</v>
      </c>
      <c r="E5" s="1">
        <f t="shared" si="0"/>
        <v>435315000</v>
      </c>
    </row>
    <row r="7" spans="1:5" x14ac:dyDescent="0.35">
      <c r="C7" s="1"/>
    </row>
    <row r="8" spans="1:5" x14ac:dyDescent="0.35">
      <c r="C8" s="1"/>
      <c r="D8" s="1"/>
    </row>
    <row r="9" spans="1:5" x14ac:dyDescent="0.35">
      <c r="C9" s="1"/>
      <c r="D9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9A60-304E-410B-9D17-1D59E9771740}">
  <dimension ref="A1:J167"/>
  <sheetViews>
    <sheetView workbookViewId="0">
      <selection activeCell="A123" sqref="A123:XFD123"/>
    </sheetView>
  </sheetViews>
  <sheetFormatPr defaultRowHeight="14.5" x14ac:dyDescent="0.35"/>
  <cols>
    <col min="1" max="1" width="26.54296875" bestFit="1" customWidth="1"/>
    <col min="2" max="2" width="12" customWidth="1"/>
    <col min="3" max="3" width="28.7265625" style="1" customWidth="1"/>
    <col min="4" max="4" width="22.26953125" style="1" customWidth="1"/>
    <col min="5" max="5" width="16.7265625" style="7" customWidth="1"/>
    <col min="6" max="6" width="25.7265625" style="1" customWidth="1"/>
    <col min="7" max="7" width="17.26953125" style="7" customWidth="1"/>
    <col min="8" max="8" width="19.54296875" style="1" customWidth="1"/>
    <col min="9" max="9" width="15.7265625" style="7" customWidth="1"/>
    <col min="10" max="10" width="21.7265625" style="7" customWidth="1"/>
  </cols>
  <sheetData>
    <row r="1" spans="1:10" x14ac:dyDescent="0.35">
      <c r="A1" t="s">
        <v>29</v>
      </c>
      <c r="B1" t="s">
        <v>0</v>
      </c>
      <c r="C1" s="1" t="s">
        <v>73</v>
      </c>
      <c r="D1" s="1" t="s">
        <v>74</v>
      </c>
      <c r="E1" s="8" t="s">
        <v>75</v>
      </c>
      <c r="F1" s="1" t="s">
        <v>70</v>
      </c>
      <c r="G1" s="8" t="s">
        <v>76</v>
      </c>
      <c r="H1" s="1" t="s">
        <v>71</v>
      </c>
      <c r="I1" s="8" t="s">
        <v>77</v>
      </c>
      <c r="J1" s="8" t="s">
        <v>78</v>
      </c>
    </row>
    <row r="2" spans="1:10" x14ac:dyDescent="0.35">
      <c r="A2" t="s">
        <v>34</v>
      </c>
      <c r="B2" t="s">
        <v>27</v>
      </c>
      <c r="C2" s="1">
        <v>350289000</v>
      </c>
      <c r="D2" s="1">
        <v>13201000</v>
      </c>
      <c r="E2" s="8">
        <f>Reserves[[#This Row],[Ringfenced/ Earmarked reserves (total excluding contingency &amp; Covid) £]]/Reserves[[#This Row],[CIES: Net cost of services £]]</f>
        <v>3.7686024967955034E-2</v>
      </c>
      <c r="F2" s="1">
        <v>2500000</v>
      </c>
      <c r="G2" s="8">
        <f>Reserves[[#This Row],[Contingency reserves £]]/Reserves[[#This Row],[CIES: Net cost of services £]]</f>
        <v>7.1369640496846886E-3</v>
      </c>
      <c r="H2" s="1">
        <v>2534000</v>
      </c>
      <c r="I2" s="8">
        <f>Reserves[[#This Row],[Covid reserves £]]/Reserves[[#This Row],[CIES: Net cost of services £]]</f>
        <v>7.234026760760401E-3</v>
      </c>
      <c r="J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5.2057015778400127E-2</v>
      </c>
    </row>
    <row r="3" spans="1:10" x14ac:dyDescent="0.35">
      <c r="A3" t="s">
        <v>34</v>
      </c>
      <c r="B3" t="s">
        <v>1</v>
      </c>
      <c r="C3" s="1">
        <v>361940000</v>
      </c>
      <c r="D3" s="1">
        <v>29152000</v>
      </c>
      <c r="E3" s="8">
        <f>Reserves[[#This Row],[Ringfenced/ Earmarked reserves (total excluding contingency &amp; Covid) £]]/Reserves[[#This Row],[CIES: Net cost of services £]]</f>
        <v>8.0543736530916732E-2</v>
      </c>
      <c r="F3" s="1">
        <v>2500000</v>
      </c>
      <c r="G3" s="8">
        <f>Reserves[[#This Row],[Contingency reserves £]]/Reserves[[#This Row],[CIES: Net cost of services £]]</f>
        <v>6.907222191523457E-3</v>
      </c>
      <c r="H3" s="1">
        <v>19740000</v>
      </c>
      <c r="I3" s="8">
        <f>Reserves[[#This Row],[Covid reserves £]]/Reserves[[#This Row],[CIES: Net cost of services £]]</f>
        <v>5.4539426424269219E-2</v>
      </c>
      <c r="J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0.14199038514670942</v>
      </c>
    </row>
    <row r="4" spans="1:10" x14ac:dyDescent="0.35">
      <c r="A4" t="s">
        <v>34</v>
      </c>
      <c r="B4" t="s">
        <v>28</v>
      </c>
      <c r="C4" s="1">
        <v>398950953</v>
      </c>
      <c r="D4" s="1">
        <v>24406565</v>
      </c>
      <c r="E4" s="8">
        <f>Reserves[[#This Row],[Ringfenced/ Earmarked reserves (total excluding contingency &amp; Covid) £]]/Reserves[[#This Row],[CIES: Net cost of services £]]</f>
        <v>6.1176855993122545E-2</v>
      </c>
      <c r="F4" s="1">
        <v>2500000</v>
      </c>
      <c r="G4" s="8">
        <f>Reserves[[#This Row],[Contingency reserves £]]/Reserves[[#This Row],[CIES: Net cost of services £]]</f>
        <v>6.2664344606791801E-3</v>
      </c>
      <c r="H4" s="1">
        <v>239285</v>
      </c>
      <c r="I4" s="8">
        <f>Reserves[[#This Row],[Covid reserves £]]/Reserves[[#This Row],[CIES: Net cost of services £]]</f>
        <v>5.9978550796944703E-4</v>
      </c>
      <c r="J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6.8043075961771171E-2</v>
      </c>
    </row>
    <row r="5" spans="1:10" x14ac:dyDescent="0.35">
      <c r="A5" t="s">
        <v>34</v>
      </c>
      <c r="B5" t="s">
        <v>2</v>
      </c>
      <c r="C5" s="1">
        <v>429232000</v>
      </c>
      <c r="D5" s="1">
        <v>7335000</v>
      </c>
      <c r="E5" s="8">
        <f>Reserves[[#This Row],[Ringfenced/ Earmarked reserves (total excluding contingency &amp; Covid) £]]/Reserves[[#This Row],[CIES: Net cost of services £]]</f>
        <v>1.7088660677675477E-2</v>
      </c>
      <c r="F5" s="1">
        <v>2500000</v>
      </c>
      <c r="G5" s="8">
        <f>Reserves[[#This Row],[Contingency reserves £]]/Reserves[[#This Row],[CIES: Net cost of services £]]</f>
        <v>5.8243560591940951E-3</v>
      </c>
      <c r="H5" s="1">
        <v>0</v>
      </c>
      <c r="I5" s="8">
        <v>0</v>
      </c>
      <c r="J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2.2913016736869574E-2</v>
      </c>
    </row>
    <row r="6" spans="1:10" x14ac:dyDescent="0.35">
      <c r="A6" t="s">
        <v>3</v>
      </c>
      <c r="B6" t="s">
        <v>27</v>
      </c>
      <c r="C6" s="1">
        <v>354148000</v>
      </c>
      <c r="D6" s="1">
        <v>8931000</v>
      </c>
      <c r="E6" s="8">
        <f>Reserves[[#This Row],[Ringfenced/ Earmarked reserves (total excluding contingency &amp; Covid) £]]/Reserves[[#This Row],[CIES: Net cost of services £]]</f>
        <v>2.5218270327659623E-2</v>
      </c>
      <c r="F6" s="1">
        <v>4597000</v>
      </c>
      <c r="G6" s="8">
        <f>Reserves[[#This Row],[Contingency reserves £]]/Reserves[[#This Row],[CIES: Net cost of services £]]</f>
        <v>1.2980448851892428E-2</v>
      </c>
      <c r="H6" s="1">
        <v>7038000</v>
      </c>
      <c r="I6" s="8">
        <f>Reserves[[#This Row],[Covid reserves £]]/Reserves[[#This Row],[CIES: Net cost of services £]]</f>
        <v>1.9873047426499656E-2</v>
      </c>
      <c r="J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5.8071766606051706E-2</v>
      </c>
    </row>
    <row r="7" spans="1:10" x14ac:dyDescent="0.35">
      <c r="A7" t="s">
        <v>3</v>
      </c>
      <c r="B7" t="s">
        <v>1</v>
      </c>
      <c r="C7" s="1">
        <v>378303000</v>
      </c>
      <c r="D7" s="1">
        <v>20749000</v>
      </c>
      <c r="E7" s="8">
        <f>Reserves[[#This Row],[Ringfenced/ Earmarked reserves (total excluding contingency &amp; Covid) £]]/Reserves[[#This Row],[CIES: Net cost of services £]]</f>
        <v>5.4847569276479435E-2</v>
      </c>
      <c r="F7" s="1">
        <v>7908000</v>
      </c>
      <c r="G7" s="8">
        <f>Reserves[[#This Row],[Contingency reserves £]]/Reserves[[#This Row],[CIES: Net cost of services £]]</f>
        <v>2.0903878636965606E-2</v>
      </c>
      <c r="H7" s="1">
        <v>16205000</v>
      </c>
      <c r="I7" s="8">
        <f>Reserves[[#This Row],[Covid reserves £]]/Reserves[[#This Row],[CIES: Net cost of services £]]</f>
        <v>4.2836033549826465E-2</v>
      </c>
      <c r="J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0.1185874814632715</v>
      </c>
    </row>
    <row r="8" spans="1:10" x14ac:dyDescent="0.35">
      <c r="A8" t="s">
        <v>3</v>
      </c>
      <c r="B8" t="s">
        <v>28</v>
      </c>
      <c r="C8" s="1">
        <v>417043000</v>
      </c>
      <c r="D8" s="1">
        <v>12157000</v>
      </c>
      <c r="E8" s="8">
        <f>Reserves[[#This Row],[Ringfenced/ Earmarked reserves (total excluding contingency &amp; Covid) £]]/Reserves[[#This Row],[CIES: Net cost of services £]]</f>
        <v>2.9150471294326963E-2</v>
      </c>
      <c r="F8" s="1">
        <v>3298000</v>
      </c>
      <c r="G8" s="8">
        <f>Reserves[[#This Row],[Contingency reserves £]]/Reserves[[#This Row],[CIES: Net cost of services £]]</f>
        <v>7.9080574425179177E-3</v>
      </c>
      <c r="H8" s="1">
        <v>1474000</v>
      </c>
      <c r="I8" s="8">
        <f>Reserves[[#This Row],[Covid reserves £]]/Reserves[[#This Row],[CIES: Net cost of services £]]</f>
        <v>3.5344077229446363E-3</v>
      </c>
      <c r="J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4.0592936459789522E-2</v>
      </c>
    </row>
    <row r="9" spans="1:10" x14ac:dyDescent="0.35">
      <c r="A9" t="s">
        <v>3</v>
      </c>
      <c r="B9" t="s">
        <v>2</v>
      </c>
      <c r="C9" s="1">
        <v>454746000</v>
      </c>
      <c r="D9" s="1">
        <v>0</v>
      </c>
      <c r="E9" s="8">
        <f>Reserves[[#This Row],[Ringfenced/ Earmarked reserves (total excluding contingency &amp; Covid) £]]/Reserves[[#This Row],[CIES: Net cost of services £]]</f>
        <v>0</v>
      </c>
      <c r="F9" s="1">
        <v>0</v>
      </c>
      <c r="G9" s="8">
        <f>Reserves[[#This Row],[Contingency reserves £]]/Reserves[[#This Row],[CIES: Net cost of services £]]</f>
        <v>0</v>
      </c>
      <c r="H9" s="1">
        <v>0</v>
      </c>
      <c r="I9" s="8">
        <v>0</v>
      </c>
      <c r="J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</v>
      </c>
    </row>
    <row r="10" spans="1:10" x14ac:dyDescent="0.35">
      <c r="A10" t="s">
        <v>4</v>
      </c>
      <c r="B10" t="s">
        <v>27</v>
      </c>
      <c r="C10" s="1">
        <v>183273000</v>
      </c>
      <c r="D10" s="1">
        <v>8203000</v>
      </c>
      <c r="E10" s="8">
        <f>Reserves[[#This Row],[Ringfenced/ Earmarked reserves (total excluding contingency &amp; Covid) £]]/Reserves[[#This Row],[CIES: Net cost of services £]]</f>
        <v>4.4758365934971324E-2</v>
      </c>
      <c r="F10" s="1">
        <v>4750000</v>
      </c>
      <c r="G10" s="8">
        <f>Reserves[[#This Row],[Contingency reserves £]]/Reserves[[#This Row],[CIES: Net cost of services £]]</f>
        <v>2.5917620162271584E-2</v>
      </c>
      <c r="H10" s="1">
        <v>4433000</v>
      </c>
      <c r="I10" s="8">
        <f>Reserves[[#This Row],[Covid reserves £]]/Reserves[[#This Row],[CIES: Net cost of services £]]</f>
        <v>2.4187960037757882E-2</v>
      </c>
      <c r="J1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9.4863946135000793E-2</v>
      </c>
    </row>
    <row r="11" spans="1:10" x14ac:dyDescent="0.35">
      <c r="A11" t="s">
        <v>4</v>
      </c>
      <c r="B11" t="s">
        <v>1</v>
      </c>
      <c r="C11" s="1">
        <v>189497000</v>
      </c>
      <c r="D11" s="1">
        <v>15165000</v>
      </c>
      <c r="E11" s="8">
        <f>Reserves[[#This Row],[Ringfenced/ Earmarked reserves (total excluding contingency &amp; Covid) £]]/Reserves[[#This Row],[CIES: Net cost of services £]]</f>
        <v>8.0027652152804524E-2</v>
      </c>
      <c r="F11" s="1">
        <v>5250000</v>
      </c>
      <c r="G11" s="8">
        <f>Reserves[[#This Row],[Contingency reserves £]]/Reserves[[#This Row],[CIES: Net cost of services £]]</f>
        <v>2.7704924088507998E-2</v>
      </c>
      <c r="H11" s="1">
        <v>15039000</v>
      </c>
      <c r="I11" s="8">
        <f>Reserves[[#This Row],[Covid reserves £]]/Reserves[[#This Row],[CIES: Net cost of services £]]</f>
        <v>7.9362733974680341E-2</v>
      </c>
      <c r="J1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0.18709531021599285</v>
      </c>
    </row>
    <row r="12" spans="1:10" x14ac:dyDescent="0.35">
      <c r="A12" t="s">
        <v>4</v>
      </c>
      <c r="B12" t="s">
        <v>28</v>
      </c>
      <c r="C12" s="1">
        <v>207711000</v>
      </c>
      <c r="D12" s="1">
        <v>15055000</v>
      </c>
      <c r="E12" s="8">
        <f>Reserves[[#This Row],[Ringfenced/ Earmarked reserves (total excluding contingency &amp; Covid) £]]/Reserves[[#This Row],[CIES: Net cost of services £]]</f>
        <v>7.248051379079587E-2</v>
      </c>
      <c r="F12" s="1">
        <v>6450000</v>
      </c>
      <c r="G12" s="8">
        <f>Reserves[[#This Row],[Contingency reserves £]]/Reserves[[#This Row],[CIES: Net cost of services £]]</f>
        <v>3.1052760807082917E-2</v>
      </c>
      <c r="H12" s="1">
        <v>59000</v>
      </c>
      <c r="I12" s="8">
        <f>Reserves[[#This Row],[Covid reserves £]]/Reserves[[#This Row],[CIES: Net cost of services £]]</f>
        <v>2.8404850970820036E-4</v>
      </c>
      <c r="J1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0.10381732310758698</v>
      </c>
    </row>
    <row r="13" spans="1:10" x14ac:dyDescent="0.35">
      <c r="A13" t="s">
        <v>4</v>
      </c>
      <c r="B13" t="s">
        <v>2</v>
      </c>
      <c r="C13" s="1">
        <v>224182000</v>
      </c>
      <c r="D13" s="1">
        <v>15332000</v>
      </c>
      <c r="E13" s="8">
        <f>Reserves[[#This Row],[Ringfenced/ Earmarked reserves (total excluding contingency &amp; Covid) £]]/Reserves[[#This Row],[CIES: Net cost of services £]]</f>
        <v>6.8390860996868613E-2</v>
      </c>
      <c r="F13" s="1">
        <v>6900000</v>
      </c>
      <c r="G13" s="8">
        <f>Reserves[[#This Row],[Contingency reserves £]]/Reserves[[#This Row],[CIES: Net cost of services £]]</f>
        <v>3.0778563845447002E-2</v>
      </c>
      <c r="H13" s="1">
        <v>0</v>
      </c>
      <c r="I13" s="8">
        <v>0</v>
      </c>
      <c r="J1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9.9169424842315612E-2</v>
      </c>
    </row>
    <row r="14" spans="1:10" x14ac:dyDescent="0.35">
      <c r="A14" t="s">
        <v>35</v>
      </c>
      <c r="B14" t="s">
        <v>27</v>
      </c>
      <c r="C14" s="1">
        <v>300828000</v>
      </c>
      <c r="D14" s="1">
        <v>3838000</v>
      </c>
      <c r="E14" s="8">
        <f>Reserves[[#This Row],[Ringfenced/ Earmarked reserves (total excluding contingency &amp; Covid) £]]/Reserves[[#This Row],[CIES: Net cost of services £]]</f>
        <v>1.275812091959525E-2</v>
      </c>
      <c r="F14" s="1">
        <v>0</v>
      </c>
      <c r="G14" s="8">
        <f>Reserves[[#This Row],[Contingency reserves £]]/Reserves[[#This Row],[CIES: Net cost of services £]]</f>
        <v>0</v>
      </c>
      <c r="H14" s="1">
        <v>2748000</v>
      </c>
      <c r="I14" s="8">
        <f>Reserves[[#This Row],[Covid reserves £]]/Reserves[[#This Row],[CIES: Net cost of services £]]</f>
        <v>9.1347879851609564E-3</v>
      </c>
      <c r="J1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2.1892908904756207E-2</v>
      </c>
    </row>
    <row r="15" spans="1:10" x14ac:dyDescent="0.35">
      <c r="A15" t="s">
        <v>35</v>
      </c>
      <c r="B15" t="s">
        <v>1</v>
      </c>
      <c r="C15" s="1">
        <v>312365000</v>
      </c>
      <c r="D15" s="1">
        <v>10025000</v>
      </c>
      <c r="E15" s="8">
        <f>Reserves[[#This Row],[Ringfenced/ Earmarked reserves (total excluding contingency &amp; Covid) £]]/Reserves[[#This Row],[CIES: Net cost of services £]]</f>
        <v>3.2093864549485381E-2</v>
      </c>
      <c r="F15" s="1">
        <v>682000</v>
      </c>
      <c r="G15" s="8">
        <f>Reserves[[#This Row],[Contingency reserves £]]/Reserves[[#This Row],[CIES: Net cost of services £]]</f>
        <v>2.1833432042642422E-3</v>
      </c>
      <c r="H15" s="1">
        <v>10489000</v>
      </c>
      <c r="I15" s="8">
        <f>Reserves[[#This Row],[Covid reserves £]]/Reserves[[#This Row],[CIES: Net cost of services £]]</f>
        <v>3.3579306260304455E-2</v>
      </c>
      <c r="J1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6.785651401405407E-2</v>
      </c>
    </row>
    <row r="16" spans="1:10" x14ac:dyDescent="0.35">
      <c r="A16" t="s">
        <v>35</v>
      </c>
      <c r="B16" t="s">
        <v>28</v>
      </c>
      <c r="C16" s="1">
        <v>331781000</v>
      </c>
      <c r="D16" s="1">
        <v>7858000</v>
      </c>
      <c r="E16" s="8">
        <f>Reserves[[#This Row],[Ringfenced/ Earmarked reserves (total excluding contingency &amp; Covid) £]]/Reserves[[#This Row],[CIES: Net cost of services £]]</f>
        <v>2.3684297774736952E-2</v>
      </c>
      <c r="F16" s="1">
        <v>9099000</v>
      </c>
      <c r="G16" s="8">
        <f>Reserves[[#This Row],[Contingency reserves £]]/Reserves[[#This Row],[CIES: Net cost of services £]]</f>
        <v>2.7424716906634197E-2</v>
      </c>
      <c r="H16" s="1">
        <v>34000</v>
      </c>
      <c r="I16" s="8">
        <f>Reserves[[#This Row],[Covid reserves £]]/Reserves[[#This Row],[CIES: Net cost of services £]]</f>
        <v>1.0247723649033549E-4</v>
      </c>
      <c r="J1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5.1211491917861486E-2</v>
      </c>
    </row>
    <row r="17" spans="1:10" x14ac:dyDescent="0.35">
      <c r="A17" t="s">
        <v>35</v>
      </c>
      <c r="B17" t="s">
        <v>2</v>
      </c>
      <c r="C17" s="1">
        <v>359395000</v>
      </c>
      <c r="D17" s="1">
        <v>11464000</v>
      </c>
      <c r="E17" s="8">
        <f>Reserves[[#This Row],[Ringfenced/ Earmarked reserves (total excluding contingency &amp; Covid) £]]/Reserves[[#This Row],[CIES: Net cost of services £]]</f>
        <v>3.1898050891080845E-2</v>
      </c>
      <c r="F17" s="1">
        <v>8415000</v>
      </c>
      <c r="G17" s="8">
        <f>Reserves[[#This Row],[Contingency reserves £]]/Reserves[[#This Row],[CIES: Net cost of services £]]</f>
        <v>2.3414349114484062E-2</v>
      </c>
      <c r="H17" s="1">
        <v>0</v>
      </c>
      <c r="I17" s="8">
        <v>0</v>
      </c>
      <c r="J1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5.5312400005564907E-2</v>
      </c>
    </row>
    <row r="18" spans="1:10" x14ac:dyDescent="0.35">
      <c r="A18" t="s">
        <v>36</v>
      </c>
      <c r="B18" t="s">
        <v>27</v>
      </c>
      <c r="C18" s="1">
        <v>223349000</v>
      </c>
      <c r="D18" s="1">
        <v>4248000</v>
      </c>
      <c r="E18" s="8">
        <f>Reserves[[#This Row],[Ringfenced/ Earmarked reserves (total excluding contingency &amp; Covid) £]]/Reserves[[#This Row],[CIES: Net cost of services £]]</f>
        <v>1.901956131435556E-2</v>
      </c>
      <c r="F18" s="1">
        <v>3323000</v>
      </c>
      <c r="G18" s="8">
        <f>Reserves[[#This Row],[Contingency reserves £]]/Reserves[[#This Row],[CIES: Net cost of services £]]</f>
        <v>1.4878060792750359E-2</v>
      </c>
      <c r="H18" s="1">
        <v>6642000</v>
      </c>
      <c r="I18" s="8">
        <f>Reserves[[#This Row],[Covid reserves £]]/Reserves[[#This Row],[CIES: Net cost of services £]]</f>
        <v>2.9738212394055941E-2</v>
      </c>
      <c r="J1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6.3635834501161864E-2</v>
      </c>
    </row>
    <row r="19" spans="1:10" x14ac:dyDescent="0.35">
      <c r="A19" t="s">
        <v>36</v>
      </c>
      <c r="B19" t="s">
        <v>1</v>
      </c>
      <c r="C19" s="1">
        <v>228237000</v>
      </c>
      <c r="D19" s="1">
        <v>11926000</v>
      </c>
      <c r="E19" s="8">
        <f>Reserves[[#This Row],[Ringfenced/ Earmarked reserves (total excluding contingency &amp; Covid) £]]/Reserves[[#This Row],[CIES: Net cost of services £]]</f>
        <v>5.2252702234957524E-2</v>
      </c>
      <c r="F19" s="1">
        <v>3323000</v>
      </c>
      <c r="G19" s="8">
        <f>Reserves[[#This Row],[Contingency reserves £]]/Reserves[[#This Row],[CIES: Net cost of services £]]</f>
        <v>1.4559427262012732E-2</v>
      </c>
      <c r="H19" s="1">
        <v>12999000</v>
      </c>
      <c r="I19" s="8">
        <f>Reserves[[#This Row],[Covid reserves £]]/Reserves[[#This Row],[CIES: Net cost of services £]]</f>
        <v>5.6953955756516253E-2</v>
      </c>
      <c r="J1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0.12376608525348651</v>
      </c>
    </row>
    <row r="20" spans="1:10" x14ac:dyDescent="0.35">
      <c r="A20" t="s">
        <v>36</v>
      </c>
      <c r="B20" t="s">
        <v>28</v>
      </c>
      <c r="C20" s="1">
        <v>252914000</v>
      </c>
      <c r="D20" s="1">
        <v>12987000</v>
      </c>
      <c r="E20" s="8">
        <f>Reserves[[#This Row],[Ringfenced/ Earmarked reserves (total excluding contingency &amp; Covid) £]]/Reserves[[#This Row],[CIES: Net cost of services £]]</f>
        <v>5.1349470571024146E-2</v>
      </c>
      <c r="F20" s="1">
        <v>4398000</v>
      </c>
      <c r="G20" s="8">
        <f>Reserves[[#This Row],[Contingency reserves £]]/Reserves[[#This Row],[CIES: Net cost of services £]]</f>
        <v>1.7389310200305243E-2</v>
      </c>
      <c r="H20" s="1">
        <v>5140000</v>
      </c>
      <c r="I20" s="8">
        <f>Reserves[[#This Row],[Covid reserves £]]/Reserves[[#This Row],[CIES: Net cost of services £]]</f>
        <v>2.032311378571372E-2</v>
      </c>
      <c r="J2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8.9061894557043109E-2</v>
      </c>
    </row>
    <row r="21" spans="1:10" x14ac:dyDescent="0.35">
      <c r="A21" t="s">
        <v>36</v>
      </c>
      <c r="B21" t="s">
        <v>2</v>
      </c>
      <c r="C21" s="1">
        <v>272617000</v>
      </c>
      <c r="D21" s="1">
        <v>7263000</v>
      </c>
      <c r="E21" s="8">
        <f>Reserves[[#This Row],[Ringfenced/ Earmarked reserves (total excluding contingency &amp; Covid) £]]/Reserves[[#This Row],[CIES: Net cost of services £]]</f>
        <v>2.6641772156541961E-2</v>
      </c>
      <c r="F21" s="1">
        <v>2600000</v>
      </c>
      <c r="G21" s="8">
        <f>Reserves[[#This Row],[Contingency reserves £]]/Reserves[[#This Row],[CIES: Net cost of services £]]</f>
        <v>9.5371895369694478E-3</v>
      </c>
      <c r="H21" s="1">
        <v>0</v>
      </c>
      <c r="I21" s="8">
        <v>0</v>
      </c>
      <c r="J2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3.6178961693511411E-2</v>
      </c>
    </row>
    <row r="22" spans="1:10" x14ac:dyDescent="0.35">
      <c r="A22" t="s">
        <v>37</v>
      </c>
      <c r="B22" t="s">
        <v>27</v>
      </c>
      <c r="C22" s="1">
        <v>443103000</v>
      </c>
      <c r="D22" s="1">
        <v>8587000</v>
      </c>
      <c r="E22" s="8">
        <f>Reserves[[#This Row],[Ringfenced/ Earmarked reserves (total excluding contingency &amp; Covid) £]]/Reserves[[#This Row],[CIES: Net cost of services £]]</f>
        <v>1.9379241395341491E-2</v>
      </c>
      <c r="F22" s="1">
        <v>0</v>
      </c>
      <c r="G22" s="8">
        <f>Reserves[[#This Row],[Contingency reserves £]]/Reserves[[#This Row],[CIES: Net cost of services £]]</f>
        <v>0</v>
      </c>
      <c r="H22" s="1">
        <v>7824000</v>
      </c>
      <c r="I22" s="8">
        <f>Reserves[[#This Row],[Covid reserves £]]/Reserves[[#This Row],[CIES: Net cost of services £]]</f>
        <v>1.7657294128001842E-2</v>
      </c>
      <c r="J2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3.7036535523343336E-2</v>
      </c>
    </row>
    <row r="23" spans="1:10" x14ac:dyDescent="0.35">
      <c r="A23" t="s">
        <v>37</v>
      </c>
      <c r="B23" t="s">
        <v>1</v>
      </c>
      <c r="C23" s="1">
        <v>461238000</v>
      </c>
      <c r="D23" s="1">
        <v>14426000</v>
      </c>
      <c r="E23" s="8">
        <f>Reserves[[#This Row],[Ringfenced/ Earmarked reserves (total excluding contingency &amp; Covid) £]]/Reserves[[#This Row],[CIES: Net cost of services £]]</f>
        <v>3.1276694461427723E-2</v>
      </c>
      <c r="F23" s="1">
        <v>0</v>
      </c>
      <c r="G23" s="8">
        <f>Reserves[[#This Row],[Contingency reserves £]]/Reserves[[#This Row],[CIES: Net cost of services £]]</f>
        <v>0</v>
      </c>
      <c r="H23" s="1">
        <v>16346000</v>
      </c>
      <c r="I23" s="8">
        <f>Reserves[[#This Row],[Covid reserves £]]/Reserves[[#This Row],[CIES: Net cost of services £]]</f>
        <v>3.5439404385588354E-2</v>
      </c>
      <c r="J2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6.671609884701607E-2</v>
      </c>
    </row>
    <row r="24" spans="1:10" x14ac:dyDescent="0.35">
      <c r="A24" t="s">
        <v>37</v>
      </c>
      <c r="B24" t="s">
        <v>28</v>
      </c>
      <c r="C24" s="1">
        <v>485881000</v>
      </c>
      <c r="D24" s="1">
        <v>15514000</v>
      </c>
      <c r="E24" s="8">
        <f>Reserves[[#This Row],[Ringfenced/ Earmarked reserves (total excluding contingency &amp; Covid) £]]/Reserves[[#This Row],[CIES: Net cost of services £]]</f>
        <v>3.1929628859741377E-2</v>
      </c>
      <c r="F24" s="1">
        <v>0</v>
      </c>
      <c r="G24" s="8">
        <f>Reserves[[#This Row],[Contingency reserves £]]/Reserves[[#This Row],[CIES: Net cost of services £]]</f>
        <v>0</v>
      </c>
      <c r="H24" s="1">
        <v>0</v>
      </c>
      <c r="I24" s="8">
        <f>Reserves[[#This Row],[Covid reserves £]]/Reserves[[#This Row],[CIES: Net cost of services £]]</f>
        <v>0</v>
      </c>
      <c r="J2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3.1929628859741377E-2</v>
      </c>
    </row>
    <row r="25" spans="1:10" x14ac:dyDescent="0.35">
      <c r="A25" t="s">
        <v>37</v>
      </c>
      <c r="B25" t="s">
        <v>2</v>
      </c>
      <c r="C25" s="1">
        <v>518242000</v>
      </c>
      <c r="D25" s="1">
        <v>8788000</v>
      </c>
      <c r="E25" s="8">
        <f>Reserves[[#This Row],[Ringfenced/ Earmarked reserves (total excluding contingency &amp; Covid) £]]/Reserves[[#This Row],[CIES: Net cost of services £]]</f>
        <v>1.6957328815495464E-2</v>
      </c>
      <c r="F25" s="1">
        <v>0</v>
      </c>
      <c r="G25" s="8">
        <f>Reserves[[#This Row],[Contingency reserves £]]/Reserves[[#This Row],[CIES: Net cost of services £]]</f>
        <v>0</v>
      </c>
      <c r="H25" s="1">
        <v>0</v>
      </c>
      <c r="I25" s="8">
        <v>0</v>
      </c>
      <c r="J2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1.6957328815495464E-2</v>
      </c>
    </row>
    <row r="26" spans="1:10" x14ac:dyDescent="0.35">
      <c r="A26" t="s">
        <v>5</v>
      </c>
      <c r="B26" t="s">
        <v>27</v>
      </c>
      <c r="C26" s="1">
        <v>292620000</v>
      </c>
      <c r="D26" s="1">
        <v>5651000</v>
      </c>
      <c r="E26" s="8">
        <f>Reserves[[#This Row],[Ringfenced/ Earmarked reserves (total excluding contingency &amp; Covid) £]]/Reserves[[#This Row],[CIES: Net cost of services £]]</f>
        <v>1.9311735356434968E-2</v>
      </c>
      <c r="F26" s="1">
        <v>2094000</v>
      </c>
      <c r="G26" s="8">
        <f>Reserves[[#This Row],[Contingency reserves £]]/Reserves[[#This Row],[CIES: Net cost of services £]]</f>
        <v>7.1560385482878821E-3</v>
      </c>
      <c r="H26" s="1">
        <v>6084000</v>
      </c>
      <c r="I26" s="8">
        <f>Reserves[[#This Row],[Covid reserves £]]/Reserves[[#This Row],[CIES: Net cost of services £]]</f>
        <v>2.0791470166085707E-2</v>
      </c>
      <c r="J2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4.7259244070808559E-2</v>
      </c>
    </row>
    <row r="27" spans="1:10" x14ac:dyDescent="0.35">
      <c r="A27" t="s">
        <v>5</v>
      </c>
      <c r="B27" t="s">
        <v>1</v>
      </c>
      <c r="C27" s="1">
        <v>300261000</v>
      </c>
      <c r="D27" s="1">
        <v>13470000</v>
      </c>
      <c r="E27" s="8">
        <f>Reserves[[#This Row],[Ringfenced/ Earmarked reserves (total excluding contingency &amp; Covid) £]]/Reserves[[#This Row],[CIES: Net cost of services £]]</f>
        <v>4.4860970955268913E-2</v>
      </c>
      <c r="F27" s="1">
        <v>9933000</v>
      </c>
      <c r="G27" s="8">
        <f>Reserves[[#This Row],[Contingency reserves £]]/Reserves[[#This Row],[CIES: Net cost of services £]]</f>
        <v>3.3081219339174919E-2</v>
      </c>
      <c r="H27" s="1">
        <v>15595000</v>
      </c>
      <c r="I27" s="8">
        <f>Reserves[[#This Row],[Covid reserves £]]/Reserves[[#This Row],[CIES: Net cost of services £]]</f>
        <v>5.1938147145316908E-2</v>
      </c>
      <c r="J2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0.12988033743976074</v>
      </c>
    </row>
    <row r="28" spans="1:10" x14ac:dyDescent="0.35">
      <c r="A28" t="s">
        <v>5</v>
      </c>
      <c r="B28" t="s">
        <v>28</v>
      </c>
      <c r="C28" s="1">
        <v>323210000</v>
      </c>
      <c r="D28" s="1">
        <v>13179000</v>
      </c>
      <c r="E28" s="8">
        <f>Reserves[[#This Row],[Ringfenced/ Earmarked reserves (total excluding contingency &amp; Covid) £]]/Reserves[[#This Row],[CIES: Net cost of services £]]</f>
        <v>4.0775347297422729E-2</v>
      </c>
      <c r="F28" s="1">
        <v>10789000</v>
      </c>
      <c r="G28" s="8">
        <f>Reserves[[#This Row],[Contingency reserves £]]/Reserves[[#This Row],[CIES: Net cost of services £]]</f>
        <v>3.338077410971195E-2</v>
      </c>
      <c r="H28" s="1">
        <v>0</v>
      </c>
      <c r="I28" s="8">
        <f>Reserves[[#This Row],[Covid reserves £]]/Reserves[[#This Row],[CIES: Net cost of services £]]</f>
        <v>0</v>
      </c>
      <c r="J2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7.4156121407134679E-2</v>
      </c>
    </row>
    <row r="29" spans="1:10" x14ac:dyDescent="0.35">
      <c r="A29" t="s">
        <v>5</v>
      </c>
      <c r="B29" t="s">
        <v>2</v>
      </c>
      <c r="C29" s="1">
        <v>342986000</v>
      </c>
      <c r="D29" s="1">
        <v>11024000</v>
      </c>
      <c r="E29" s="8">
        <f>Reserves[[#This Row],[Ringfenced/ Earmarked reserves (total excluding contingency &amp; Covid) £]]/Reserves[[#This Row],[CIES: Net cost of services £]]</f>
        <v>3.2141253578863278E-2</v>
      </c>
      <c r="F29" s="1">
        <v>6789000</v>
      </c>
      <c r="G29" s="8">
        <f>Reserves[[#This Row],[Contingency reserves £]]/Reserves[[#This Row],[CIES: Net cost of services £]]</f>
        <v>1.9793810826097859E-2</v>
      </c>
      <c r="H29" s="1">
        <v>0</v>
      </c>
      <c r="I29" s="8">
        <v>0</v>
      </c>
      <c r="J2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5.1935064404961137E-2</v>
      </c>
    </row>
    <row r="30" spans="1:10" x14ac:dyDescent="0.35">
      <c r="A30" t="s">
        <v>6</v>
      </c>
      <c r="B30" t="s">
        <v>27</v>
      </c>
      <c r="C30" s="1">
        <v>258317000</v>
      </c>
      <c r="D30" s="1">
        <v>9277000</v>
      </c>
      <c r="E30" s="8">
        <f>Reserves[[#This Row],[Ringfenced/ Earmarked reserves (total excluding contingency &amp; Covid) £]]/Reserves[[#This Row],[CIES: Net cost of services £]]</f>
        <v>3.5913238385394688E-2</v>
      </c>
      <c r="F30" s="1">
        <v>3248000</v>
      </c>
      <c r="G30" s="8">
        <f>Reserves[[#This Row],[Contingency reserves £]]/Reserves[[#This Row],[CIES: Net cost of services £]]</f>
        <v>1.2573698208015733E-2</v>
      </c>
      <c r="H30" s="1">
        <v>3123000</v>
      </c>
      <c r="I30" s="8">
        <f>Reserves[[#This Row],[Covid reserves £]]/Reserves[[#This Row],[CIES: Net cost of services £]]</f>
        <v>1.2089796645207245E-2</v>
      </c>
      <c r="J3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6.0576733238617661E-2</v>
      </c>
    </row>
    <row r="31" spans="1:10" x14ac:dyDescent="0.35">
      <c r="A31" t="s">
        <v>6</v>
      </c>
      <c r="B31" t="s">
        <v>1</v>
      </c>
      <c r="C31" s="1">
        <v>263251000</v>
      </c>
      <c r="D31" s="1">
        <v>15617000</v>
      </c>
      <c r="E31" s="8">
        <f>Reserves[[#This Row],[Ringfenced/ Earmarked reserves (total excluding contingency &amp; Covid) £]]/Reserves[[#This Row],[CIES: Net cost of services £]]</f>
        <v>5.9323611306319822E-2</v>
      </c>
      <c r="F31" s="1">
        <v>7189000</v>
      </c>
      <c r="G31" s="8">
        <f>Reserves[[#This Row],[Contingency reserves £]]/Reserves[[#This Row],[CIES: Net cost of services £]]</f>
        <v>2.7308538239170982E-2</v>
      </c>
      <c r="H31" s="1">
        <v>11363000</v>
      </c>
      <c r="I31" s="8">
        <f>Reserves[[#This Row],[Covid reserves £]]/Reserves[[#This Row],[CIES: Net cost of services £]]</f>
        <v>4.3164128531325618E-2</v>
      </c>
      <c r="J3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0.12979627807681643</v>
      </c>
    </row>
    <row r="32" spans="1:10" x14ac:dyDescent="0.35">
      <c r="A32" t="s">
        <v>6</v>
      </c>
      <c r="B32" t="s">
        <v>28</v>
      </c>
      <c r="C32" s="1">
        <v>289927000</v>
      </c>
      <c r="D32" s="1">
        <v>13172000</v>
      </c>
      <c r="E32" s="8">
        <f>Reserves[[#This Row],[Ringfenced/ Earmarked reserves (total excluding contingency &amp; Covid) £]]/Reserves[[#This Row],[CIES: Net cost of services £]]</f>
        <v>4.5432126017928648E-2</v>
      </c>
      <c r="F32" s="1">
        <v>6684000</v>
      </c>
      <c r="G32" s="8">
        <f>Reserves[[#This Row],[Contingency reserves £]]/Reserves[[#This Row],[CIES: Net cost of services £]]</f>
        <v>2.3054079130263826E-2</v>
      </c>
      <c r="H32" s="1">
        <v>316000</v>
      </c>
      <c r="I32" s="8">
        <f>Reserves[[#This Row],[Covid reserves £]]/Reserves[[#This Row],[CIES: Net cost of services £]]</f>
        <v>1.0899295339861414E-3</v>
      </c>
      <c r="J3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6.9576134682178617E-2</v>
      </c>
    </row>
    <row r="33" spans="1:10" x14ac:dyDescent="0.35">
      <c r="A33" t="s">
        <v>6</v>
      </c>
      <c r="B33" t="s">
        <v>2</v>
      </c>
      <c r="C33" s="1">
        <v>310396000</v>
      </c>
      <c r="D33" s="1">
        <v>8059000</v>
      </c>
      <c r="E33" s="8">
        <f>Reserves[[#This Row],[Ringfenced/ Earmarked reserves (total excluding contingency &amp; Covid) £]]/Reserves[[#This Row],[CIES: Net cost of services £]]</f>
        <v>2.5963607778450755E-2</v>
      </c>
      <c r="F33" s="1">
        <v>1262000</v>
      </c>
      <c r="G33" s="8">
        <f>Reserves[[#This Row],[Contingency reserves £]]/Reserves[[#This Row],[CIES: Net cost of services £]]</f>
        <v>4.0657740434799422E-3</v>
      </c>
      <c r="H33" s="1">
        <v>0</v>
      </c>
      <c r="I33" s="8">
        <v>0</v>
      </c>
      <c r="J3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3.0029381821930698E-2</v>
      </c>
    </row>
    <row r="34" spans="1:10" x14ac:dyDescent="0.35">
      <c r="A34" t="s">
        <v>7</v>
      </c>
      <c r="B34" t="s">
        <v>27</v>
      </c>
      <c r="C34" s="1">
        <v>190629000</v>
      </c>
      <c r="D34" s="1">
        <v>4440000</v>
      </c>
      <c r="E34" s="8">
        <f>Reserves[[#This Row],[Ringfenced/ Earmarked reserves (total excluding contingency &amp; Covid) £]]/Reserves[[#This Row],[CIES: Net cost of services £]]</f>
        <v>2.3291314542907952E-2</v>
      </c>
      <c r="F34" s="1">
        <v>1935000</v>
      </c>
      <c r="G34" s="8">
        <f>Reserves[[#This Row],[Contingency reserves £]]/Reserves[[#This Row],[CIES: Net cost of services £]]</f>
        <v>1.0150606675794344E-2</v>
      </c>
      <c r="H34" s="1">
        <v>6469000</v>
      </c>
      <c r="I34" s="8">
        <f>Reserves[[#This Row],[Covid reserves £]]/Reserves[[#This Row],[CIES: Net cost of services £]]</f>
        <v>3.3935025625691791E-2</v>
      </c>
      <c r="J3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6.7376946844394076E-2</v>
      </c>
    </row>
    <row r="35" spans="1:10" x14ac:dyDescent="0.35">
      <c r="A35" t="s">
        <v>7</v>
      </c>
      <c r="B35" t="s">
        <v>1</v>
      </c>
      <c r="C35" s="1">
        <v>198566000</v>
      </c>
      <c r="D35" s="1">
        <v>13949000</v>
      </c>
      <c r="E35" s="8">
        <f>Reserves[[#This Row],[Ringfenced/ Earmarked reserves (total excluding contingency &amp; Covid) £]]/Reserves[[#This Row],[CIES: Net cost of services £]]</f>
        <v>7.0248683057522437E-2</v>
      </c>
      <c r="F35" s="1">
        <v>3078000</v>
      </c>
      <c r="G35" s="8">
        <f>Reserves[[#This Row],[Contingency reserves £]]/Reserves[[#This Row],[CIES: Net cost of services £]]</f>
        <v>1.5501143196720486E-2</v>
      </c>
      <c r="H35" s="1">
        <v>9963000</v>
      </c>
      <c r="I35" s="8">
        <f>Reserves[[#This Row],[Covid reserves £]]/Reserves[[#This Row],[CIES: Net cost of services £]]</f>
        <v>5.0174752978858414E-2</v>
      </c>
      <c r="J3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0.13592457923310133</v>
      </c>
    </row>
    <row r="36" spans="1:10" x14ac:dyDescent="0.35">
      <c r="A36" t="s">
        <v>7</v>
      </c>
      <c r="B36" t="s">
        <v>28</v>
      </c>
      <c r="C36" s="1">
        <v>215407000</v>
      </c>
      <c r="D36" s="1">
        <v>15691000</v>
      </c>
      <c r="E36" s="8">
        <f>Reserves[[#This Row],[Ringfenced/ Earmarked reserves (total excluding contingency &amp; Covid) £]]/Reserves[[#This Row],[CIES: Net cost of services £]]</f>
        <v>7.2843500907584249E-2</v>
      </c>
      <c r="F36" s="1">
        <v>4371000</v>
      </c>
      <c r="G36" s="8">
        <f>Reserves[[#This Row],[Contingency reserves £]]/Reserves[[#This Row],[CIES: Net cost of services £]]</f>
        <v>2.0291819671598415E-2</v>
      </c>
      <c r="H36" s="1">
        <v>0</v>
      </c>
      <c r="I36" s="8">
        <f>Reserves[[#This Row],[Covid reserves £]]/Reserves[[#This Row],[CIES: Net cost of services £]]</f>
        <v>0</v>
      </c>
      <c r="J3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9.3135320579182668E-2</v>
      </c>
    </row>
    <row r="37" spans="1:10" x14ac:dyDescent="0.35">
      <c r="A37" t="s">
        <v>7</v>
      </c>
      <c r="B37" t="s">
        <v>2</v>
      </c>
      <c r="C37" s="1">
        <v>0</v>
      </c>
      <c r="D37" s="1">
        <v>0</v>
      </c>
      <c r="E37" s="8" t="e">
        <f>Reserves[[#This Row],[Ringfenced/ Earmarked reserves (total excluding contingency &amp; Covid) £]]/Reserves[[#This Row],[CIES: Net cost of services £]]</f>
        <v>#DIV/0!</v>
      </c>
      <c r="F37" s="1">
        <v>0</v>
      </c>
      <c r="G37" s="8" t="e">
        <f>Reserves[[#This Row],[Contingency reserves £]]/Reserves[[#This Row],[CIES: Net cost of services £]]</f>
        <v>#DIV/0!</v>
      </c>
      <c r="H37" s="1">
        <v>0</v>
      </c>
      <c r="I37" s="8" t="e">
        <v>#DIV/0!</v>
      </c>
      <c r="J37" s="8" t="e">
        <f>Reserves[[#This Row],[Ringfenced/ Earmarked reserves as a % of total net cost of services]]+Reserves[[#This Row],[Contingency reserves as a % of total net cost of services]]+Reserves[[#This Row],[Covid reserves as a % of total net cost of services]]</f>
        <v>#DIV/0!</v>
      </c>
    </row>
    <row r="38" spans="1:10" x14ac:dyDescent="0.35">
      <c r="A38" t="s">
        <v>8</v>
      </c>
      <c r="B38" t="s">
        <v>27</v>
      </c>
      <c r="C38" s="1">
        <v>185781000</v>
      </c>
      <c r="D38" s="1">
        <v>2903000</v>
      </c>
      <c r="E38" s="8">
        <f>Reserves[[#This Row],[Ringfenced/ Earmarked reserves (total excluding contingency &amp; Covid) £]]/Reserves[[#This Row],[CIES: Net cost of services £]]</f>
        <v>1.562592514842745E-2</v>
      </c>
      <c r="F38" s="1">
        <v>3082000</v>
      </c>
      <c r="G38" s="8">
        <f>Reserves[[#This Row],[Contingency reserves £]]/Reserves[[#This Row],[CIES: Net cost of services £]]</f>
        <v>1.6589425183414882E-2</v>
      </c>
      <c r="H38" s="1">
        <v>3623000</v>
      </c>
      <c r="I38" s="8">
        <f>Reserves[[#This Row],[Covid reserves £]]/Reserves[[#This Row],[CIES: Net cost of services £]]</f>
        <v>1.9501456015416002E-2</v>
      </c>
      <c r="J3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5.1716806347258337E-2</v>
      </c>
    </row>
    <row r="39" spans="1:10" x14ac:dyDescent="0.35">
      <c r="A39" t="s">
        <v>8</v>
      </c>
      <c r="B39" t="s">
        <v>1</v>
      </c>
      <c r="C39" s="1">
        <v>199251000</v>
      </c>
      <c r="D39" s="1">
        <v>6297000</v>
      </c>
      <c r="E39" s="8">
        <f>Reserves[[#This Row],[Ringfenced/ Earmarked reserves (total excluding contingency &amp; Covid) £]]/Reserves[[#This Row],[CIES: Net cost of services £]]</f>
        <v>3.1603354562837825E-2</v>
      </c>
      <c r="F39" s="1">
        <v>4810000</v>
      </c>
      <c r="G39" s="8">
        <f>Reserves[[#This Row],[Contingency reserves £]]/Reserves[[#This Row],[CIES: Net cost of services £]]</f>
        <v>2.4140405819795131E-2</v>
      </c>
      <c r="H39" s="1">
        <v>9182000</v>
      </c>
      <c r="I39" s="8">
        <f>Reserves[[#This Row],[Covid reserves £]]/Reserves[[#This Row],[CIES: Net cost of services £]]</f>
        <v>4.6082579259326177E-2</v>
      </c>
      <c r="J3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0.10182633964195914</v>
      </c>
    </row>
    <row r="40" spans="1:10" x14ac:dyDescent="0.35">
      <c r="A40" t="s">
        <v>8</v>
      </c>
      <c r="B40" t="s">
        <v>28</v>
      </c>
      <c r="C40" s="1">
        <v>214719000</v>
      </c>
      <c r="D40" s="1">
        <v>5092000</v>
      </c>
      <c r="E40" s="8">
        <f>Reserves[[#This Row],[Ringfenced/ Earmarked reserves (total excluding contingency &amp; Covid) £]]/Reserves[[#This Row],[CIES: Net cost of services £]]</f>
        <v>2.3714715511901602E-2</v>
      </c>
      <c r="F40" s="1">
        <v>5030000</v>
      </c>
      <c r="G40" s="8">
        <f>Reserves[[#This Row],[Contingency reserves £]]/Reserves[[#This Row],[CIES: Net cost of services £]]</f>
        <v>2.3425966030020631E-2</v>
      </c>
      <c r="H40" s="1">
        <v>0</v>
      </c>
      <c r="I40" s="8">
        <f>Reserves[[#This Row],[Covid reserves £]]/Reserves[[#This Row],[CIES: Net cost of services £]]</f>
        <v>0</v>
      </c>
      <c r="J4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4.7140681541922233E-2</v>
      </c>
    </row>
    <row r="41" spans="1:10" x14ac:dyDescent="0.35">
      <c r="A41" t="s">
        <v>8</v>
      </c>
      <c r="B41" t="s">
        <v>2</v>
      </c>
      <c r="C41" s="1">
        <v>227400000</v>
      </c>
      <c r="D41" s="1">
        <v>1247000</v>
      </c>
      <c r="E41" s="8">
        <f>Reserves[[#This Row],[Ringfenced/ Earmarked reserves (total excluding contingency &amp; Covid) £]]/Reserves[[#This Row],[CIES: Net cost of services £]]</f>
        <v>5.4837291116974496E-3</v>
      </c>
      <c r="F41" s="1">
        <v>3096000</v>
      </c>
      <c r="G41" s="8">
        <f>Reserves[[#This Row],[Contingency reserves £]]/Reserves[[#This Row],[CIES: Net cost of services £]]</f>
        <v>1.3614775725593668E-2</v>
      </c>
      <c r="H41" s="1">
        <v>0</v>
      </c>
      <c r="I41" s="8">
        <v>0</v>
      </c>
      <c r="J4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1.9098504837291117E-2</v>
      </c>
    </row>
    <row r="42" spans="1:10" x14ac:dyDescent="0.35">
      <c r="A42" t="s">
        <v>9</v>
      </c>
      <c r="B42" t="s">
        <v>27</v>
      </c>
      <c r="C42" s="1">
        <v>182357000</v>
      </c>
      <c r="D42" s="1">
        <v>7068000</v>
      </c>
      <c r="E42" s="8">
        <f>Reserves[[#This Row],[Ringfenced/ Earmarked reserves (total excluding contingency &amp; Covid) £]]/Reserves[[#This Row],[CIES: Net cost of services £]]</f>
        <v>3.8759137296621463E-2</v>
      </c>
      <c r="F42" s="1">
        <v>272000</v>
      </c>
      <c r="G42" s="8">
        <f>Reserves[[#This Row],[Contingency reserves £]]/Reserves[[#This Row],[CIES: Net cost of services £]]</f>
        <v>1.4915797035485339E-3</v>
      </c>
      <c r="H42" s="1">
        <v>3145000</v>
      </c>
      <c r="I42" s="8">
        <f>Reserves[[#This Row],[Covid reserves £]]/Reserves[[#This Row],[CIES: Net cost of services £]]</f>
        <v>1.7246390322279922E-2</v>
      </c>
      <c r="J4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5.749710732244992E-2</v>
      </c>
    </row>
    <row r="43" spans="1:10" x14ac:dyDescent="0.35">
      <c r="A43" t="s">
        <v>9</v>
      </c>
      <c r="B43" t="s">
        <v>1</v>
      </c>
      <c r="C43" s="1">
        <v>195633000</v>
      </c>
      <c r="D43" s="1">
        <v>11214000</v>
      </c>
      <c r="E43" s="8">
        <f>Reserves[[#This Row],[Ringfenced/ Earmarked reserves (total excluding contingency &amp; Covid) £]]/Reserves[[#This Row],[CIES: Net cost of services £]]</f>
        <v>5.7321617518516818E-2</v>
      </c>
      <c r="F43" s="1">
        <v>272000</v>
      </c>
      <c r="G43" s="8">
        <f>Reserves[[#This Row],[Contingency reserves £]]/Reserves[[#This Row],[CIES: Net cost of services £]]</f>
        <v>1.3903584773530028E-3</v>
      </c>
      <c r="H43" s="1">
        <v>9266000</v>
      </c>
      <c r="I43" s="8">
        <f>Reserves[[#This Row],[Covid reserves £]]/Reserves[[#This Row],[CIES: Net cost of services £]]</f>
        <v>4.7364197246885752E-2</v>
      </c>
      <c r="J4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0.10607617324275558</v>
      </c>
    </row>
    <row r="44" spans="1:10" x14ac:dyDescent="0.35">
      <c r="A44" t="s">
        <v>9</v>
      </c>
      <c r="B44" t="s">
        <v>28</v>
      </c>
      <c r="C44" s="1">
        <v>186995000</v>
      </c>
      <c r="D44" s="1">
        <v>5772000</v>
      </c>
      <c r="E44" s="8">
        <f>Reserves[[#This Row],[Ringfenced/ Earmarked reserves (total excluding contingency &amp; Covid) £]]/Reserves[[#This Row],[CIES: Net cost of services £]]</f>
        <v>3.0867135484906015E-2</v>
      </c>
      <c r="F44" s="1">
        <v>272000</v>
      </c>
      <c r="G44" s="8">
        <f>Reserves[[#This Row],[Contingency reserves £]]/Reserves[[#This Row],[CIES: Net cost of services £]]</f>
        <v>1.4545843471750581E-3</v>
      </c>
      <c r="H44" s="1">
        <v>2000</v>
      </c>
      <c r="I44" s="8">
        <f>Reserves[[#This Row],[Covid reserves £]]/Reserves[[#This Row],[CIES: Net cost of services £]]</f>
        <v>1.0695473140993075E-5</v>
      </c>
      <c r="J4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3.2332415305222066E-2</v>
      </c>
    </row>
    <row r="45" spans="1:10" x14ac:dyDescent="0.35">
      <c r="A45" t="s">
        <v>9</v>
      </c>
      <c r="B45" t="s">
        <v>2</v>
      </c>
      <c r="C45" s="1">
        <v>203955000</v>
      </c>
      <c r="D45" s="1">
        <v>1864000</v>
      </c>
      <c r="E45" s="8">
        <f>Reserves[[#This Row],[Ringfenced/ Earmarked reserves (total excluding contingency &amp; Covid) £]]/Reserves[[#This Row],[CIES: Net cost of services £]]</f>
        <v>9.1392709176043741E-3</v>
      </c>
      <c r="F45" s="1">
        <v>0</v>
      </c>
      <c r="G45" s="8">
        <f>Reserves[[#This Row],[Contingency reserves £]]/Reserves[[#This Row],[CIES: Net cost of services £]]</f>
        <v>0</v>
      </c>
      <c r="H45" s="1">
        <v>0</v>
      </c>
      <c r="I45" s="8">
        <v>0</v>
      </c>
      <c r="J4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9.1392709176043741E-3</v>
      </c>
    </row>
    <row r="46" spans="1:10" x14ac:dyDescent="0.35">
      <c r="A46" t="s">
        <v>10</v>
      </c>
      <c r="B46" t="s">
        <v>27</v>
      </c>
      <c r="C46" s="1">
        <v>850054000</v>
      </c>
      <c r="D46" s="1">
        <v>22510000</v>
      </c>
      <c r="E46" s="8">
        <f>Reserves[[#This Row],[Ringfenced/ Earmarked reserves (total excluding contingency &amp; Covid) £]]/Reserves[[#This Row],[CIES: Net cost of services £]]</f>
        <v>2.6480670639747593E-2</v>
      </c>
      <c r="F46" s="1">
        <v>0</v>
      </c>
      <c r="G46" s="8">
        <f>Reserves[[#This Row],[Contingency reserves £]]/Reserves[[#This Row],[CIES: Net cost of services £]]</f>
        <v>0</v>
      </c>
      <c r="H46" s="1">
        <v>2900000</v>
      </c>
      <c r="I46" s="8">
        <f>Reserves[[#This Row],[Covid reserves £]]/Reserves[[#This Row],[CIES: Net cost of services £]]</f>
        <v>3.4115479722464691E-3</v>
      </c>
      <c r="J4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2.9892218611994061E-2</v>
      </c>
    </row>
    <row r="47" spans="1:10" x14ac:dyDescent="0.35">
      <c r="A47" t="s">
        <v>10</v>
      </c>
      <c r="B47" t="s">
        <v>1</v>
      </c>
      <c r="C47" s="1">
        <v>881767000</v>
      </c>
      <c r="D47" s="1">
        <v>34071000</v>
      </c>
      <c r="E47" s="8">
        <f>Reserves[[#This Row],[Ringfenced/ Earmarked reserves (total excluding contingency &amp; Covid) £]]/Reserves[[#This Row],[CIES: Net cost of services £]]</f>
        <v>3.8639459176857377E-2</v>
      </c>
      <c r="F47" s="1">
        <v>3151000</v>
      </c>
      <c r="G47" s="8">
        <f>Reserves[[#This Row],[Contingency reserves £]]/Reserves[[#This Row],[CIES: Net cost of services £]]</f>
        <v>3.5735063798032814E-3</v>
      </c>
      <c r="H47" s="1">
        <v>44937000</v>
      </c>
      <c r="I47" s="8">
        <f>Reserves[[#This Row],[Covid reserves £]]/Reserves[[#This Row],[CIES: Net cost of services £]]</f>
        <v>5.0962442459289131E-2</v>
      </c>
      <c r="J4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9.3175408015949784E-2</v>
      </c>
    </row>
    <row r="48" spans="1:10" x14ac:dyDescent="0.35">
      <c r="A48" t="s">
        <v>10</v>
      </c>
      <c r="B48" t="s">
        <v>28</v>
      </c>
      <c r="C48" s="1">
        <v>923269000</v>
      </c>
      <c r="D48" s="1">
        <v>24033000</v>
      </c>
      <c r="E48" s="8">
        <f>Reserves[[#This Row],[Ringfenced/ Earmarked reserves (total excluding contingency &amp; Covid) £]]/Reserves[[#This Row],[CIES: Net cost of services £]]</f>
        <v>2.6030333521433083E-2</v>
      </c>
      <c r="F48" s="1">
        <v>0</v>
      </c>
      <c r="G48" s="8">
        <f>Reserves[[#This Row],[Contingency reserves £]]/Reserves[[#This Row],[CIES: Net cost of services £]]</f>
        <v>0</v>
      </c>
      <c r="H48" s="1">
        <v>0</v>
      </c>
      <c r="I48" s="8">
        <f>Reserves[[#This Row],[Covid reserves £]]/Reserves[[#This Row],[CIES: Net cost of services £]]</f>
        <v>0</v>
      </c>
      <c r="J4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2.6030333521433083E-2</v>
      </c>
    </row>
    <row r="49" spans="1:10" x14ac:dyDescent="0.35">
      <c r="A49" t="s">
        <v>10</v>
      </c>
      <c r="B49" t="s">
        <v>2</v>
      </c>
      <c r="C49" s="1">
        <v>989086000</v>
      </c>
      <c r="D49" s="1">
        <v>8020000</v>
      </c>
      <c r="E49" s="8">
        <f>Reserves[[#This Row],[Ringfenced/ Earmarked reserves (total excluding contingency &amp; Covid) £]]/Reserves[[#This Row],[CIES: Net cost of services £]]</f>
        <v>8.1084961267270991E-3</v>
      </c>
      <c r="F49" s="1">
        <v>0</v>
      </c>
      <c r="G49" s="8">
        <f>Reserves[[#This Row],[Contingency reserves £]]/Reserves[[#This Row],[CIES: Net cost of services £]]</f>
        <v>0</v>
      </c>
      <c r="H49" s="1">
        <v>0</v>
      </c>
      <c r="I49" s="8">
        <v>0</v>
      </c>
      <c r="J4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8.1084961267270991E-3</v>
      </c>
    </row>
    <row r="50" spans="1:10" x14ac:dyDescent="0.35">
      <c r="A50" t="s">
        <v>38</v>
      </c>
      <c r="B50" t="s">
        <v>27</v>
      </c>
      <c r="C50" s="1">
        <v>66149000</v>
      </c>
      <c r="D50" s="1">
        <v>6564000</v>
      </c>
      <c r="E50" s="8">
        <f>Reserves[[#This Row],[Ringfenced/ Earmarked reserves (total excluding contingency &amp; Covid) £]]/Reserves[[#This Row],[CIES: Net cost of services £]]</f>
        <v>9.9230525026833355E-2</v>
      </c>
      <c r="F50" s="1">
        <v>1469000</v>
      </c>
      <c r="G50" s="8">
        <f>Reserves[[#This Row],[Contingency reserves £]]/Reserves[[#This Row],[CIES: Net cost of services £]]</f>
        <v>2.2207440777638362E-2</v>
      </c>
      <c r="H50" s="1">
        <v>12000</v>
      </c>
      <c r="I50" s="8">
        <f>Reserves[[#This Row],[Covid reserves £]]/Reserves[[#This Row],[CIES: Net cost of services £]]</f>
        <v>1.8140863807464966E-4</v>
      </c>
      <c r="J5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0.12161937444254638</v>
      </c>
    </row>
    <row r="51" spans="1:10" x14ac:dyDescent="0.35">
      <c r="A51" t="s">
        <v>38</v>
      </c>
      <c r="B51" t="s">
        <v>1</v>
      </c>
      <c r="C51" s="1">
        <v>63080000</v>
      </c>
      <c r="D51" s="1">
        <v>11203000</v>
      </c>
      <c r="E51" s="8">
        <f>Reserves[[#This Row],[Ringfenced/ Earmarked reserves (total excluding contingency &amp; Covid) £]]/Reserves[[#This Row],[CIES: Net cost of services £]]</f>
        <v>0.17759987317691819</v>
      </c>
      <c r="F51" s="1">
        <v>2138000</v>
      </c>
      <c r="G51" s="8">
        <f>Reserves[[#This Row],[Contingency reserves £]]/Reserves[[#This Row],[CIES: Net cost of services £]]</f>
        <v>3.3893468611287253E-2</v>
      </c>
      <c r="H51" s="1">
        <v>3388000</v>
      </c>
      <c r="I51" s="8">
        <f>Reserves[[#This Row],[Covid reserves £]]/Reserves[[#This Row],[CIES: Net cost of services £]]</f>
        <v>5.3709575142675964E-2</v>
      </c>
      <c r="J5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0.26520291693088138</v>
      </c>
    </row>
    <row r="52" spans="1:10" x14ac:dyDescent="0.35">
      <c r="A52" t="s">
        <v>38</v>
      </c>
      <c r="B52" t="s">
        <v>28</v>
      </c>
      <c r="C52" s="1">
        <v>78110000</v>
      </c>
      <c r="D52" s="1">
        <v>8442000</v>
      </c>
      <c r="E52" s="8">
        <f>Reserves[[#This Row],[Ringfenced/ Earmarked reserves (total excluding contingency &amp; Covid) £]]/Reserves[[#This Row],[CIES: Net cost of services £]]</f>
        <v>0.10807835104340033</v>
      </c>
      <c r="F52" s="1">
        <v>3054000</v>
      </c>
      <c r="G52" s="8">
        <f>Reserves[[#This Row],[Contingency reserves £]]/Reserves[[#This Row],[CIES: Net cost of services £]]</f>
        <v>3.909870695173473E-2</v>
      </c>
      <c r="H52" s="1">
        <v>0</v>
      </c>
      <c r="I52" s="8">
        <f>Reserves[[#This Row],[Covid reserves £]]/Reserves[[#This Row],[CIES: Net cost of services £]]</f>
        <v>0</v>
      </c>
      <c r="J5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0.14717705799513506</v>
      </c>
    </row>
    <row r="53" spans="1:10" x14ac:dyDescent="0.35">
      <c r="A53" t="s">
        <v>38</v>
      </c>
      <c r="B53" t="s">
        <v>2</v>
      </c>
      <c r="C53" s="1">
        <v>81659000</v>
      </c>
      <c r="D53" s="1">
        <v>6591000</v>
      </c>
      <c r="E53" s="8">
        <f>Reserves[[#This Row],[Ringfenced/ Earmarked reserves (total excluding contingency &amp; Covid) £]]/Reserves[[#This Row],[CIES: Net cost of services £]]</f>
        <v>8.071369965343686E-2</v>
      </c>
      <c r="F53" s="1">
        <v>2131000</v>
      </c>
      <c r="G53" s="8">
        <f>Reserves[[#This Row],[Contingency reserves £]]/Reserves[[#This Row],[CIES: Net cost of services £]]</f>
        <v>2.6096327410328315E-2</v>
      </c>
      <c r="H53" s="1">
        <v>0</v>
      </c>
      <c r="I53" s="8">
        <v>0</v>
      </c>
      <c r="J5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0.10681002706376518</v>
      </c>
    </row>
    <row r="54" spans="1:10" x14ac:dyDescent="0.35">
      <c r="A54" t="s">
        <v>11</v>
      </c>
      <c r="B54" t="s">
        <v>27</v>
      </c>
      <c r="C54" s="1">
        <v>245956000</v>
      </c>
      <c r="D54" s="1">
        <v>11237000</v>
      </c>
      <c r="E54" s="8">
        <f>Reserves[[#This Row],[Ringfenced/ Earmarked reserves (total excluding contingency &amp; Covid) £]]/Reserves[[#This Row],[CIES: Net cost of services £]]</f>
        <v>4.568703345313796E-2</v>
      </c>
      <c r="F54" s="1">
        <v>1153000</v>
      </c>
      <c r="G54" s="8">
        <f>Reserves[[#This Row],[Contingency reserves £]]/Reserves[[#This Row],[CIES: Net cost of services £]]</f>
        <v>4.6878303436386996E-3</v>
      </c>
      <c r="H54" s="1">
        <v>5610000</v>
      </c>
      <c r="I54" s="8">
        <f>Reserves[[#This Row],[Covid reserves £]]/Reserves[[#This Row],[CIES: Net cost of services £]]</f>
        <v>2.2808957699751175E-2</v>
      </c>
      <c r="J5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7.3183821496527829E-2</v>
      </c>
    </row>
    <row r="55" spans="1:10" x14ac:dyDescent="0.35">
      <c r="A55" t="s">
        <v>11</v>
      </c>
      <c r="B55" t="s">
        <v>1</v>
      </c>
      <c r="C55" s="1">
        <v>234930000</v>
      </c>
      <c r="D55" s="1">
        <v>18441000</v>
      </c>
      <c r="E55" s="8">
        <f>Reserves[[#This Row],[Ringfenced/ Earmarked reserves (total excluding contingency &amp; Covid) £]]/Reserves[[#This Row],[CIES: Net cost of services £]]</f>
        <v>7.849572212999617E-2</v>
      </c>
      <c r="F55" s="1">
        <v>2357000</v>
      </c>
      <c r="G55" s="8">
        <f>Reserves[[#This Row],[Contingency reserves £]]/Reserves[[#This Row],[CIES: Net cost of services £]]</f>
        <v>1.0032775720427361E-2</v>
      </c>
      <c r="H55" s="1">
        <v>16255000</v>
      </c>
      <c r="I55" s="8">
        <f>Reserves[[#This Row],[Covid reserves £]]/Reserves[[#This Row],[CIES: Net cost of services £]]</f>
        <v>6.9190822798280344E-2</v>
      </c>
      <c r="J5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0.15771932064870386</v>
      </c>
    </row>
    <row r="56" spans="1:10" x14ac:dyDescent="0.35">
      <c r="A56" t="s">
        <v>11</v>
      </c>
      <c r="B56" t="s">
        <v>28</v>
      </c>
      <c r="C56" s="1">
        <v>281595000</v>
      </c>
      <c r="D56" s="1">
        <v>23060000</v>
      </c>
      <c r="E56" s="8">
        <f>Reserves[[#This Row],[Ringfenced/ Earmarked reserves (total excluding contingency &amp; Covid) £]]/Reserves[[#This Row],[CIES: Net cost of services £]]</f>
        <v>8.1890658569931996E-2</v>
      </c>
      <c r="F56" s="1">
        <v>5769000</v>
      </c>
      <c r="G56" s="8">
        <f>Reserves[[#This Row],[Contingency reserves £]]/Reserves[[#This Row],[CIES: Net cost of services £]]</f>
        <v>2.0486869440153412E-2</v>
      </c>
      <c r="H56" s="1">
        <v>0</v>
      </c>
      <c r="I56" s="8">
        <f>Reserves[[#This Row],[Covid reserves £]]/Reserves[[#This Row],[CIES: Net cost of services £]]</f>
        <v>0</v>
      </c>
      <c r="J5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0.1023775280100854</v>
      </c>
    </row>
    <row r="57" spans="1:10" x14ac:dyDescent="0.35">
      <c r="A57" t="s">
        <v>11</v>
      </c>
      <c r="B57" t="s">
        <v>2</v>
      </c>
      <c r="C57" s="1">
        <v>306768000</v>
      </c>
      <c r="D57" s="1">
        <v>17570000</v>
      </c>
      <c r="E57" s="8">
        <f>Reserves[[#This Row],[Ringfenced/ Earmarked reserves (total excluding contingency &amp; Covid) £]]/Reserves[[#This Row],[CIES: Net cost of services £]]</f>
        <v>5.7274552756480468E-2</v>
      </c>
      <c r="F57" s="1">
        <v>3691000</v>
      </c>
      <c r="G57" s="8">
        <f>Reserves[[#This Row],[Contingency reserves £]]/Reserves[[#This Row],[CIES: Net cost of services £]]</f>
        <v>1.2031893809002242E-2</v>
      </c>
      <c r="H57" s="1">
        <v>0</v>
      </c>
      <c r="I57" s="8">
        <v>0</v>
      </c>
      <c r="J5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6.930644656548271E-2</v>
      </c>
    </row>
    <row r="58" spans="1:10" x14ac:dyDescent="0.35">
      <c r="A58" t="s">
        <v>12</v>
      </c>
      <c r="B58" t="s">
        <v>27</v>
      </c>
      <c r="C58" s="1">
        <v>634989000</v>
      </c>
      <c r="D58" s="1">
        <v>7380000</v>
      </c>
      <c r="E58" s="8">
        <f>Reserves[[#This Row],[Ringfenced/ Earmarked reserves (total excluding contingency &amp; Covid) £]]/Reserves[[#This Row],[CIES: Net cost of services £]]</f>
        <v>1.1622248574384753E-2</v>
      </c>
      <c r="F58" s="1">
        <v>7083000</v>
      </c>
      <c r="G58" s="8">
        <f>Reserves[[#This Row],[Contingency reserves £]]/Reserves[[#This Row],[CIES: Net cost of services £]]</f>
        <v>1.1154523936635123E-2</v>
      </c>
      <c r="H58" s="1">
        <v>15180000</v>
      </c>
      <c r="I58" s="8">
        <f>Reserves[[#This Row],[Covid reserves £]]/Reserves[[#This Row],[CIES: Net cost of services £]]</f>
        <v>2.3905925929425548E-2</v>
      </c>
      <c r="J5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4.6682698440445425E-2</v>
      </c>
    </row>
    <row r="59" spans="1:10" x14ac:dyDescent="0.35">
      <c r="A59" t="s">
        <v>12</v>
      </c>
      <c r="B59" t="s">
        <v>1</v>
      </c>
      <c r="C59" s="1">
        <v>654361000</v>
      </c>
      <c r="D59" s="1">
        <v>30283000</v>
      </c>
      <c r="E59" s="8">
        <f>Reserves[[#This Row],[Ringfenced/ Earmarked reserves (total excluding contingency &amp; Covid) £]]/Reserves[[#This Row],[CIES: Net cost of services £]]</f>
        <v>4.6278736049367247E-2</v>
      </c>
      <c r="F59" s="1">
        <v>13436000</v>
      </c>
      <c r="G59" s="8">
        <f>Reserves[[#This Row],[Contingency reserves £]]/Reserves[[#This Row],[CIES: Net cost of services £]]</f>
        <v>2.0533008538100528E-2</v>
      </c>
      <c r="H59" s="1">
        <v>35993000</v>
      </c>
      <c r="I59" s="8">
        <f>Reserves[[#This Row],[Covid reserves £]]/Reserves[[#This Row],[CIES: Net cost of services £]]</f>
        <v>5.5004806215529348E-2</v>
      </c>
      <c r="J5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0.12181655080299712</v>
      </c>
    </row>
    <row r="60" spans="1:10" x14ac:dyDescent="0.35">
      <c r="A60" t="s">
        <v>12</v>
      </c>
      <c r="B60" t="s">
        <v>28</v>
      </c>
      <c r="C60" s="1">
        <v>715756000</v>
      </c>
      <c r="D60" s="1">
        <v>16100000</v>
      </c>
      <c r="E60" s="8">
        <f>Reserves[[#This Row],[Ringfenced/ Earmarked reserves (total excluding contingency &amp; Covid) £]]/Reserves[[#This Row],[CIES: Net cost of services £]]</f>
        <v>2.2493698970040069E-2</v>
      </c>
      <c r="F60" s="1">
        <v>21487000</v>
      </c>
      <c r="G60" s="8">
        <f>Reserves[[#This Row],[Contingency reserves £]]/Reserves[[#This Row],[CIES: Net cost of services £]]</f>
        <v>3.0020006817965898E-2</v>
      </c>
      <c r="H60" s="1">
        <v>132000</v>
      </c>
      <c r="I60" s="8">
        <f>Reserves[[#This Row],[Covid reserves £]]/Reserves[[#This Row],[CIES: Net cost of services £]]</f>
        <v>1.8442038907113599E-4</v>
      </c>
      <c r="J6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5.2698126177077101E-2</v>
      </c>
    </row>
    <row r="61" spans="1:10" x14ac:dyDescent="0.35">
      <c r="A61" t="s">
        <v>12</v>
      </c>
      <c r="B61" t="s">
        <v>2</v>
      </c>
      <c r="C61" s="1">
        <v>789178000</v>
      </c>
      <c r="D61" s="1">
        <v>3496000</v>
      </c>
      <c r="E61" s="8">
        <f>Reserves[[#This Row],[Ringfenced/ Earmarked reserves (total excluding contingency &amp; Covid) £]]/Reserves[[#This Row],[CIES: Net cost of services £]]</f>
        <v>4.4299258215510316E-3</v>
      </c>
      <c r="F61" s="1">
        <v>1235000</v>
      </c>
      <c r="G61" s="8">
        <f>Reserves[[#This Row],[Contingency reserves £]]/Reserves[[#This Row],[CIES: Net cost of services £]]</f>
        <v>1.5649194478305276E-3</v>
      </c>
      <c r="H61" s="1">
        <v>0</v>
      </c>
      <c r="I61" s="8">
        <v>0</v>
      </c>
      <c r="J6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5.9948452693815591E-3</v>
      </c>
    </row>
    <row r="62" spans="1:10" x14ac:dyDescent="0.35">
      <c r="A62" t="s">
        <v>13</v>
      </c>
      <c r="B62" t="s">
        <v>27</v>
      </c>
      <c r="C62" s="1">
        <v>1457393000</v>
      </c>
      <c r="D62" s="1">
        <v>71928000</v>
      </c>
      <c r="E62" s="8">
        <f>Reserves[[#This Row],[Ringfenced/ Earmarked reserves (total excluding contingency &amp; Covid) £]]/Reserves[[#This Row],[CIES: Net cost of services £]]</f>
        <v>4.9353880525019676E-2</v>
      </c>
      <c r="F62" s="1">
        <v>27819000</v>
      </c>
      <c r="G62" s="8">
        <f>Reserves[[#This Row],[Contingency reserves £]]/Reserves[[#This Row],[CIES: Net cost of services £]]</f>
        <v>1.9088193781636113E-2</v>
      </c>
      <c r="H62" s="1">
        <v>17125000</v>
      </c>
      <c r="I62" s="8">
        <f>Reserves[[#This Row],[Covid reserves £]]/Reserves[[#This Row],[CIES: Net cost of services £]]</f>
        <v>1.1750433822585947E-2</v>
      </c>
      <c r="J6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8.0192508129241738E-2</v>
      </c>
    </row>
    <row r="63" spans="1:10" x14ac:dyDescent="0.35">
      <c r="A63" t="s">
        <v>13</v>
      </c>
      <c r="B63" t="s">
        <v>1</v>
      </c>
      <c r="C63" s="1">
        <v>1518622000</v>
      </c>
      <c r="D63" s="1">
        <v>81189000</v>
      </c>
      <c r="E63" s="8">
        <f>Reserves[[#This Row],[Ringfenced/ Earmarked reserves (total excluding contingency &amp; Covid) £]]/Reserves[[#This Row],[CIES: Net cost of services £]]</f>
        <v>5.3462283570236704E-2</v>
      </c>
      <c r="F63" s="1">
        <v>28581000</v>
      </c>
      <c r="G63" s="8">
        <f>Reserves[[#This Row],[Contingency reserves £]]/Reserves[[#This Row],[CIES: Net cost of services £]]</f>
        <v>1.8820351608234306E-2</v>
      </c>
      <c r="H63" s="1">
        <v>65602000</v>
      </c>
      <c r="I63" s="8">
        <f>Reserves[[#This Row],[Covid reserves £]]/Reserves[[#This Row],[CIES: Net cost of services £]]</f>
        <v>4.3198373262075748E-2</v>
      </c>
      <c r="J6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0.11548100844054676</v>
      </c>
    </row>
    <row r="64" spans="1:10" x14ac:dyDescent="0.35">
      <c r="A64" t="s">
        <v>13</v>
      </c>
      <c r="B64" t="s">
        <v>28</v>
      </c>
      <c r="C64" s="1">
        <v>1607815000</v>
      </c>
      <c r="D64" s="1">
        <v>55469000</v>
      </c>
      <c r="E64" s="8">
        <f>Reserves[[#This Row],[Ringfenced/ Earmarked reserves (total excluding contingency &amp; Covid) £]]/Reserves[[#This Row],[CIES: Net cost of services £]]</f>
        <v>3.4499615938400875E-2</v>
      </c>
      <c r="F64" s="1">
        <v>26930000</v>
      </c>
      <c r="G64" s="8">
        <f>Reserves[[#This Row],[Contingency reserves £]]/Reserves[[#This Row],[CIES: Net cost of services £]]</f>
        <v>1.6749439456653907E-2</v>
      </c>
      <c r="H64" s="1">
        <v>13000</v>
      </c>
      <c r="I64" s="8">
        <f>Reserves[[#This Row],[Covid reserves £]]/Reserves[[#This Row],[CIES: Net cost of services £]]</f>
        <v>8.0855073500371616E-6</v>
      </c>
      <c r="J6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5.1257140902404817E-2</v>
      </c>
    </row>
    <row r="65" spans="1:10" x14ac:dyDescent="0.35">
      <c r="A65" t="s">
        <v>13</v>
      </c>
      <c r="B65" t="s">
        <v>2</v>
      </c>
      <c r="C65" s="1">
        <v>1678006000</v>
      </c>
      <c r="D65" s="1">
        <v>58452000</v>
      </c>
      <c r="E65" s="8">
        <f>Reserves[[#This Row],[Ringfenced/ Earmarked reserves (total excluding contingency &amp; Covid) £]]/Reserves[[#This Row],[CIES: Net cost of services £]]</f>
        <v>3.4834202023115532E-2</v>
      </c>
      <c r="F65" s="1">
        <v>8442000</v>
      </c>
      <c r="G65" s="8">
        <f>Reserves[[#This Row],[Contingency reserves £]]/Reserves[[#This Row],[CIES: Net cost of services £]]</f>
        <v>5.0309712837737167E-3</v>
      </c>
      <c r="H65" s="1">
        <v>0</v>
      </c>
      <c r="I65" s="8">
        <v>0</v>
      </c>
      <c r="J6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3.9865173306889247E-2</v>
      </c>
    </row>
    <row r="66" spans="1:10" x14ac:dyDescent="0.35">
      <c r="A66" t="s">
        <v>15</v>
      </c>
      <c r="B66" t="s">
        <v>27</v>
      </c>
      <c r="C66" s="1">
        <v>187477000</v>
      </c>
      <c r="D66" s="1">
        <v>10941000</v>
      </c>
      <c r="E66" s="8">
        <f>Reserves[[#This Row],[Ringfenced/ Earmarked reserves (total excluding contingency &amp; Covid) £]]/Reserves[[#This Row],[CIES: Net cost of services £]]</f>
        <v>5.8359158723470077E-2</v>
      </c>
      <c r="F66" s="1">
        <v>741000</v>
      </c>
      <c r="G66" s="8">
        <f>Reserves[[#This Row],[Contingency reserves £]]/Reserves[[#This Row],[CIES: Net cost of services £]]</f>
        <v>3.952484838140145E-3</v>
      </c>
      <c r="H66" s="1">
        <v>3250000</v>
      </c>
      <c r="I66" s="8">
        <f>Reserves[[#This Row],[Covid reserves £]]/Reserves[[#This Row],[CIES: Net cost of services £]]</f>
        <v>1.7335459816404147E-2</v>
      </c>
      <c r="J6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7.9647103378014367E-2</v>
      </c>
    </row>
    <row r="67" spans="1:10" x14ac:dyDescent="0.35">
      <c r="A67" t="s">
        <v>15</v>
      </c>
      <c r="B67" t="s">
        <v>1</v>
      </c>
      <c r="C67" s="1">
        <v>193765000</v>
      </c>
      <c r="D67" s="1">
        <v>19233000</v>
      </c>
      <c r="E67" s="8">
        <f>Reserves[[#This Row],[Ringfenced/ Earmarked reserves (total excluding contingency &amp; Covid) £]]/Reserves[[#This Row],[CIES: Net cost of services £]]</f>
        <v>9.9259412174541331E-2</v>
      </c>
      <c r="F67" s="1">
        <v>962000</v>
      </c>
      <c r="G67" s="8">
        <f>Reserves[[#This Row],[Contingency reserves £]]/Reserves[[#This Row],[CIES: Net cost of services £]]</f>
        <v>4.9647769204964774E-3</v>
      </c>
      <c r="H67" s="1">
        <v>8130000</v>
      </c>
      <c r="I67" s="8">
        <f>Reserves[[#This Row],[Covid reserves £]]/Reserves[[#This Row],[CIES: Net cost of services £]]</f>
        <v>4.195804195804196E-2</v>
      </c>
      <c r="J6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0.14618223105307976</v>
      </c>
    </row>
    <row r="68" spans="1:10" x14ac:dyDescent="0.35">
      <c r="A68" t="s">
        <v>15</v>
      </c>
      <c r="B68" t="s">
        <v>28</v>
      </c>
      <c r="C68" s="1">
        <v>204013000</v>
      </c>
      <c r="D68" s="1">
        <v>22627000</v>
      </c>
      <c r="E68" s="8">
        <f>Reserves[[#This Row],[Ringfenced/ Earmarked reserves (total excluding contingency &amp; Covid) £]]/Reserves[[#This Row],[CIES: Net cost of services £]]</f>
        <v>0.11090959889810943</v>
      </c>
      <c r="F68" s="1">
        <v>1635000</v>
      </c>
      <c r="G68" s="8">
        <f>Reserves[[#This Row],[Contingency reserves £]]/Reserves[[#This Row],[CIES: Net cost of services £]]</f>
        <v>8.0141951738369622E-3</v>
      </c>
      <c r="H68" s="1">
        <v>0</v>
      </c>
      <c r="I68" s="8">
        <f>Reserves[[#This Row],[Covid reserves £]]/Reserves[[#This Row],[CIES: Net cost of services £]]</f>
        <v>0</v>
      </c>
      <c r="J6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0.11892379407194639</v>
      </c>
    </row>
    <row r="69" spans="1:10" x14ac:dyDescent="0.35">
      <c r="A69" t="s">
        <v>15</v>
      </c>
      <c r="B69" t="s">
        <v>2</v>
      </c>
      <c r="C69" s="1">
        <v>219912000</v>
      </c>
      <c r="D69" s="1">
        <v>17726000</v>
      </c>
      <c r="E69" s="8">
        <f>Reserves[[#This Row],[Ringfenced/ Earmarked reserves (total excluding contingency &amp; Covid) £]]/Reserves[[#This Row],[CIES: Net cost of services £]]</f>
        <v>8.0604969260431439E-2</v>
      </c>
      <c r="F69" s="1">
        <v>1561000</v>
      </c>
      <c r="G69" s="8">
        <f>Reserves[[#This Row],[Contingency reserves £]]/Reserves[[#This Row],[CIES: Net cost of services £]]</f>
        <v>7.0982938629997458E-3</v>
      </c>
      <c r="H69" s="1">
        <v>0</v>
      </c>
      <c r="I69" s="8">
        <v>0</v>
      </c>
      <c r="J6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8.7703263123431185E-2</v>
      </c>
    </row>
    <row r="70" spans="1:10" x14ac:dyDescent="0.35">
      <c r="A70" t="s">
        <v>16</v>
      </c>
      <c r="B70" t="s">
        <v>27</v>
      </c>
      <c r="C70" s="1">
        <v>157001000</v>
      </c>
      <c r="D70" s="1">
        <v>2780000</v>
      </c>
      <c r="E70" s="8">
        <f>Reserves[[#This Row],[Ringfenced/ Earmarked reserves (total excluding contingency &amp; Covid) £]]/Reserves[[#This Row],[CIES: Net cost of services £]]</f>
        <v>1.7706893586665055E-2</v>
      </c>
      <c r="F70" s="1">
        <v>4721000</v>
      </c>
      <c r="G70" s="8">
        <f>Reserves[[#This Row],[Contingency reserves £]]/Reserves[[#This Row],[CIES: Net cost of services £]]</f>
        <v>3.0069872166419324E-2</v>
      </c>
      <c r="H70" s="1">
        <v>5492000</v>
      </c>
      <c r="I70" s="8">
        <f>Reserves[[#This Row],[Covid reserves £]]/Reserves[[#This Row],[CIES: Net cost of services £]]</f>
        <v>3.4980668912936858E-2</v>
      </c>
      <c r="J7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8.2757434666021229E-2</v>
      </c>
    </row>
    <row r="71" spans="1:10" x14ac:dyDescent="0.35">
      <c r="A71" t="s">
        <v>16</v>
      </c>
      <c r="B71" t="s">
        <v>1</v>
      </c>
      <c r="C71" s="1">
        <v>167904000</v>
      </c>
      <c r="D71" s="1">
        <v>7938000</v>
      </c>
      <c r="E71" s="8">
        <f>Reserves[[#This Row],[Ringfenced/ Earmarked reserves (total excluding contingency &amp; Covid) £]]/Reserves[[#This Row],[CIES: Net cost of services £]]</f>
        <v>4.7277015437392794E-2</v>
      </c>
      <c r="F71" s="1">
        <v>5870000</v>
      </c>
      <c r="G71" s="8">
        <f>Reserves[[#This Row],[Contingency reserves £]]/Reserves[[#This Row],[CIES: Net cost of services £]]</f>
        <v>3.4960453592529063E-2</v>
      </c>
      <c r="H71" s="1">
        <v>9703000</v>
      </c>
      <c r="I71" s="8">
        <f>Reserves[[#This Row],[Covid reserves £]]/Reserves[[#This Row],[CIES: Net cost of services £]]</f>
        <v>5.7788974652182197E-2</v>
      </c>
      <c r="J7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0.14002644368210404</v>
      </c>
    </row>
    <row r="72" spans="1:10" x14ac:dyDescent="0.35">
      <c r="A72" t="s">
        <v>16</v>
      </c>
      <c r="B72" t="s">
        <v>28</v>
      </c>
      <c r="C72" s="1">
        <v>183185000</v>
      </c>
      <c r="D72" s="1">
        <v>6975000</v>
      </c>
      <c r="E72" s="8">
        <f>Reserves[[#This Row],[Ringfenced/ Earmarked reserves (total excluding contingency &amp; Covid) £]]/Reserves[[#This Row],[CIES: Net cost of services £]]</f>
        <v>3.8076261702650327E-2</v>
      </c>
      <c r="F72" s="1">
        <v>6182000</v>
      </c>
      <c r="G72" s="8">
        <f>Reserves[[#This Row],[Contingency reserves £]]/Reserves[[#This Row],[CIES: Net cost of services £]]</f>
        <v>3.3747304637388433E-2</v>
      </c>
      <c r="H72" s="1">
        <v>0</v>
      </c>
      <c r="I72" s="8">
        <f>Reserves[[#This Row],[Covid reserves £]]/Reserves[[#This Row],[CIES: Net cost of services £]]</f>
        <v>0</v>
      </c>
      <c r="J7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7.1823566340038753E-2</v>
      </c>
    </row>
    <row r="73" spans="1:10" x14ac:dyDescent="0.35">
      <c r="A73" t="s">
        <v>16</v>
      </c>
      <c r="B73" t="s">
        <v>2</v>
      </c>
      <c r="C73" s="1">
        <v>198942000</v>
      </c>
      <c r="D73" s="1">
        <v>799000</v>
      </c>
      <c r="E73" s="8">
        <f>Reserves[[#This Row],[Ringfenced/ Earmarked reserves (total excluding contingency &amp; Covid) £]]/Reserves[[#This Row],[CIES: Net cost of services £]]</f>
        <v>4.0162459410280384E-3</v>
      </c>
      <c r="F73" s="1">
        <v>0</v>
      </c>
      <c r="G73" s="8">
        <f>Reserves[[#This Row],[Contingency reserves £]]/Reserves[[#This Row],[CIES: Net cost of services £]]</f>
        <v>0</v>
      </c>
      <c r="H73" s="1">
        <v>0</v>
      </c>
      <c r="I73" s="8">
        <v>0</v>
      </c>
      <c r="J7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4.0162459410280384E-3</v>
      </c>
    </row>
    <row r="74" spans="1:10" x14ac:dyDescent="0.35">
      <c r="A74" t="s">
        <v>17</v>
      </c>
      <c r="B74" t="s">
        <v>27</v>
      </c>
      <c r="C74" s="1">
        <v>145402000</v>
      </c>
      <c r="D74" s="1">
        <v>2019000</v>
      </c>
      <c r="E74" s="8">
        <f>Reserves[[#This Row],[Ringfenced/ Earmarked reserves (total excluding contingency &amp; Covid) £]]/Reserves[[#This Row],[CIES: Net cost of services £]]</f>
        <v>1.3885641187879121E-2</v>
      </c>
      <c r="F74" s="1">
        <v>1598000</v>
      </c>
      <c r="G74" s="8">
        <f>Reserves[[#This Row],[Contingency reserves £]]/Reserves[[#This Row],[CIES: Net cost of services £]]</f>
        <v>1.099022021705341E-2</v>
      </c>
      <c r="H74" s="1">
        <v>2725000</v>
      </c>
      <c r="I74" s="8">
        <f>Reserves[[#This Row],[Covid reserves £]]/Reserves[[#This Row],[CIES: Net cost of services £]]</f>
        <v>1.8741145238717487E-2</v>
      </c>
      <c r="J7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4.3617006643650022E-2</v>
      </c>
    </row>
    <row r="75" spans="1:10" x14ac:dyDescent="0.35">
      <c r="A75" t="s">
        <v>17</v>
      </c>
      <c r="B75" t="s">
        <v>1</v>
      </c>
      <c r="C75" s="1">
        <v>153808000</v>
      </c>
      <c r="D75" s="1">
        <v>6748000</v>
      </c>
      <c r="E75" s="8">
        <f>Reserves[[#This Row],[Ringfenced/ Earmarked reserves (total excluding contingency &amp; Covid) £]]/Reserves[[#This Row],[CIES: Net cost of services £]]</f>
        <v>4.3872880474357639E-2</v>
      </c>
      <c r="F75" s="1">
        <v>1257000</v>
      </c>
      <c r="G75" s="8">
        <f>Reserves[[#This Row],[Contingency reserves £]]/Reserves[[#This Row],[CIES: Net cost of services £]]</f>
        <v>8.1725267866430869E-3</v>
      </c>
      <c r="H75" s="1">
        <v>9016000</v>
      </c>
      <c r="I75" s="8">
        <f>Reserves[[#This Row],[Covid reserves £]]/Reserves[[#This Row],[CIES: Net cost of services £]]</f>
        <v>5.8618537397274524E-2</v>
      </c>
      <c r="J7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0.11066394465827525</v>
      </c>
    </row>
    <row r="76" spans="1:10" x14ac:dyDescent="0.35">
      <c r="A76" t="s">
        <v>17</v>
      </c>
      <c r="B76" t="s">
        <v>28</v>
      </c>
      <c r="C76" s="1">
        <v>168781000</v>
      </c>
      <c r="D76" s="1">
        <v>4683000</v>
      </c>
      <c r="E76" s="8">
        <f>Reserves[[#This Row],[Ringfenced/ Earmarked reserves (total excluding contingency &amp; Covid) £]]/Reserves[[#This Row],[CIES: Net cost of services £]]</f>
        <v>2.7746014065564251E-2</v>
      </c>
      <c r="F76" s="1">
        <v>0</v>
      </c>
      <c r="G76" s="8">
        <f>Reserves[[#This Row],[Contingency reserves £]]/Reserves[[#This Row],[CIES: Net cost of services £]]</f>
        <v>0</v>
      </c>
      <c r="H76" s="1">
        <v>0</v>
      </c>
      <c r="I76" s="8">
        <f>Reserves[[#This Row],[Covid reserves £]]/Reserves[[#This Row],[CIES: Net cost of services £]]</f>
        <v>0</v>
      </c>
      <c r="J7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2.7746014065564251E-2</v>
      </c>
    </row>
    <row r="77" spans="1:10" x14ac:dyDescent="0.35">
      <c r="A77" t="s">
        <v>17</v>
      </c>
      <c r="B77" t="s">
        <v>2</v>
      </c>
      <c r="C77" s="1">
        <v>202783000</v>
      </c>
      <c r="D77" s="1">
        <v>1986000</v>
      </c>
      <c r="E77" s="8">
        <f>Reserves[[#This Row],[Ringfenced/ Earmarked reserves (total excluding contingency &amp; Covid) £]]/Reserves[[#This Row],[CIES: Net cost of services £]]</f>
        <v>9.7937203808997793E-3</v>
      </c>
      <c r="F77" s="1">
        <v>0</v>
      </c>
      <c r="G77" s="8">
        <f>Reserves[[#This Row],[Contingency reserves £]]/Reserves[[#This Row],[CIES: Net cost of services £]]</f>
        <v>0</v>
      </c>
      <c r="H77" s="1">
        <v>0</v>
      </c>
      <c r="I77" s="8">
        <v>0</v>
      </c>
      <c r="J7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9.7937203808997793E-3</v>
      </c>
    </row>
    <row r="78" spans="1:10" x14ac:dyDescent="0.35">
      <c r="A78" t="s">
        <v>18</v>
      </c>
      <c r="B78" t="s">
        <v>27</v>
      </c>
      <c r="C78" s="1">
        <v>297318000</v>
      </c>
      <c r="D78" s="1">
        <v>2689000</v>
      </c>
      <c r="E78" s="8">
        <f>Reserves[[#This Row],[Ringfenced/ Earmarked reserves (total excluding contingency &amp; Covid) £]]/Reserves[[#This Row],[CIES: Net cost of services £]]</f>
        <v>9.0441883774275353E-3</v>
      </c>
      <c r="F78" s="1">
        <v>344000</v>
      </c>
      <c r="G78" s="8">
        <f>Reserves[[#This Row],[Contingency reserves £]]/Reserves[[#This Row],[CIES: Net cost of services £]]</f>
        <v>1.1570103390982046E-3</v>
      </c>
      <c r="H78" s="1">
        <v>4724000</v>
      </c>
      <c r="I78" s="8">
        <f>Reserves[[#This Row],[Covid reserves £]]/Reserves[[#This Row],[CIES: Net cost of services £]]</f>
        <v>1.5888711749709065E-2</v>
      </c>
      <c r="J7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2.6089910466234805E-2</v>
      </c>
    </row>
    <row r="79" spans="1:10" x14ac:dyDescent="0.35">
      <c r="A79" t="s">
        <v>18</v>
      </c>
      <c r="B79" t="s">
        <v>1</v>
      </c>
      <c r="C79" s="1">
        <v>309882000</v>
      </c>
      <c r="D79" s="1">
        <v>10984000</v>
      </c>
      <c r="E79" s="8">
        <f>Reserves[[#This Row],[Ringfenced/ Earmarked reserves (total excluding contingency &amp; Covid) £]]/Reserves[[#This Row],[CIES: Net cost of services £]]</f>
        <v>3.5445750317862929E-2</v>
      </c>
      <c r="F79" s="1">
        <v>4927000</v>
      </c>
      <c r="G79" s="8">
        <f>Reserves[[#This Row],[Contingency reserves £]]/Reserves[[#This Row],[CIES: Net cost of services £]]</f>
        <v>1.5899600493090919E-2</v>
      </c>
      <c r="H79" s="1">
        <v>13321000</v>
      </c>
      <c r="I79" s="8">
        <f>Reserves[[#This Row],[Covid reserves £]]/Reserves[[#This Row],[CIES: Net cost of services £]]</f>
        <v>4.2987330661348515E-2</v>
      </c>
      <c r="J7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9.4332681472302365E-2</v>
      </c>
    </row>
    <row r="80" spans="1:10" x14ac:dyDescent="0.35">
      <c r="A80" t="s">
        <v>18</v>
      </c>
      <c r="B80" t="s">
        <v>28</v>
      </c>
      <c r="C80" s="1">
        <v>333066000</v>
      </c>
      <c r="D80" s="1">
        <v>10204000</v>
      </c>
      <c r="E80" s="8">
        <f>Reserves[[#This Row],[Ringfenced/ Earmarked reserves (total excluding contingency &amp; Covid) £]]/Reserves[[#This Row],[CIES: Net cost of services £]]</f>
        <v>3.063657052956471E-2</v>
      </c>
      <c r="F80" s="1">
        <v>6448000</v>
      </c>
      <c r="G80" s="8">
        <f>Reserves[[#This Row],[Contingency reserves £]]/Reserves[[#This Row],[CIES: Net cost of services £]]</f>
        <v>1.9359526340124781E-2</v>
      </c>
      <c r="H80" s="1">
        <v>76000</v>
      </c>
      <c r="I80" s="8">
        <f>Reserves[[#This Row],[Covid reserves £]]/Reserves[[#This Row],[CIES: Net cost of services £]]</f>
        <v>2.2818300276822011E-4</v>
      </c>
      <c r="J8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5.0224279872457714E-2</v>
      </c>
    </row>
    <row r="81" spans="1:10" x14ac:dyDescent="0.35">
      <c r="A81" t="s">
        <v>18</v>
      </c>
      <c r="B81" t="s">
        <v>2</v>
      </c>
      <c r="C81" s="1">
        <v>364327000</v>
      </c>
      <c r="D81" s="1">
        <v>5153000</v>
      </c>
      <c r="E81" s="8">
        <f>Reserves[[#This Row],[Ringfenced/ Earmarked reserves (total excluding contingency &amp; Covid) £]]/Reserves[[#This Row],[CIES: Net cost of services £]]</f>
        <v>1.4143887222193249E-2</v>
      </c>
      <c r="F81" s="1">
        <v>357000</v>
      </c>
      <c r="G81" s="8">
        <f>Reserves[[#This Row],[Contingency reserves £]]/Reserves[[#This Row],[CIES: Net cost of services £]]</f>
        <v>9.7988894591946249E-4</v>
      </c>
      <c r="H81" s="1">
        <v>0</v>
      </c>
      <c r="I81" s="8">
        <v>0</v>
      </c>
      <c r="J8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1.5123776168112711E-2</v>
      </c>
    </row>
    <row r="82" spans="1:10" x14ac:dyDescent="0.35">
      <c r="A82" t="s">
        <v>19</v>
      </c>
      <c r="B82" t="s">
        <v>27</v>
      </c>
      <c r="C82" s="1">
        <v>653894000</v>
      </c>
      <c r="D82" s="1">
        <v>46434000</v>
      </c>
      <c r="E82" s="8">
        <f>Reserves[[#This Row],[Ringfenced/ Earmarked reserves (total excluding contingency &amp; Covid) £]]/Reserves[[#This Row],[CIES: Net cost of services £]]</f>
        <v>7.1011509510715803E-2</v>
      </c>
      <c r="F82" s="1">
        <v>3684000</v>
      </c>
      <c r="G82" s="8">
        <f>Reserves[[#This Row],[Contingency reserves £]]/Reserves[[#This Row],[CIES: Net cost of services £]]</f>
        <v>5.6339406692827894E-3</v>
      </c>
      <c r="H82" s="1">
        <v>3000000</v>
      </c>
      <c r="I82" s="8">
        <f>Reserves[[#This Row],[Covid reserves £]]/Reserves[[#This Row],[CIES: Net cost of services £]]</f>
        <v>4.5878995678198609E-3</v>
      </c>
      <c r="J8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8.1233349747818456E-2</v>
      </c>
    </row>
    <row r="83" spans="1:10" x14ac:dyDescent="0.35">
      <c r="A83" t="s">
        <v>19</v>
      </c>
      <c r="B83" t="s">
        <v>1</v>
      </c>
      <c r="C83" s="1">
        <v>681397000</v>
      </c>
      <c r="D83" s="1">
        <v>84082000</v>
      </c>
      <c r="E83" s="8">
        <f>Reserves[[#This Row],[Ringfenced/ Earmarked reserves (total excluding contingency &amp; Covid) £]]/Reserves[[#This Row],[CIES: Net cost of services £]]</f>
        <v>0.12339649279348162</v>
      </c>
      <c r="F83" s="1">
        <v>3684000</v>
      </c>
      <c r="G83" s="8">
        <f>Reserves[[#This Row],[Contingency reserves £]]/Reserves[[#This Row],[CIES: Net cost of services £]]</f>
        <v>5.4065397998523624E-3</v>
      </c>
      <c r="H83" s="1">
        <v>31686000</v>
      </c>
      <c r="I83" s="8">
        <f>Reserves[[#This Row],[Covid reserves £]]/Reserves[[#This Row],[CIES: Net cost of services £]]</f>
        <v>4.650152554237838E-2</v>
      </c>
      <c r="J8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0.17530455813571236</v>
      </c>
    </row>
    <row r="84" spans="1:10" x14ac:dyDescent="0.35">
      <c r="A84" t="s">
        <v>19</v>
      </c>
      <c r="B84" t="s">
        <v>28</v>
      </c>
      <c r="C84" s="1">
        <v>732256000</v>
      </c>
      <c r="D84" s="1">
        <v>78575000</v>
      </c>
      <c r="E84" s="8">
        <f>Reserves[[#This Row],[Ringfenced/ Earmarked reserves (total excluding contingency &amp; Covid) £]]/Reserves[[#This Row],[CIES: Net cost of services £]]</f>
        <v>0.10730536861425512</v>
      </c>
      <c r="F84" s="1">
        <v>16651000</v>
      </c>
      <c r="G84" s="8">
        <f>Reserves[[#This Row],[Contingency reserves £]]/Reserves[[#This Row],[CIES: Net cost of services £]]</f>
        <v>2.2739315212166235E-2</v>
      </c>
      <c r="H84" s="1">
        <v>2720000</v>
      </c>
      <c r="I84" s="8">
        <f>Reserves[[#This Row],[Covid reserves £]]/Reserves[[#This Row],[CIES: Net cost of services £]]</f>
        <v>3.714547917668138E-3</v>
      </c>
      <c r="J8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0.13375923174408949</v>
      </c>
    </row>
    <row r="85" spans="1:10" x14ac:dyDescent="0.35">
      <c r="A85" t="s">
        <v>19</v>
      </c>
      <c r="B85" t="s">
        <v>2</v>
      </c>
      <c r="C85" s="1">
        <v>807807000</v>
      </c>
      <c r="D85" s="1">
        <v>49450000</v>
      </c>
      <c r="E85" s="8">
        <f>Reserves[[#This Row],[Ringfenced/ Earmarked reserves (total excluding contingency &amp; Covid) £]]/Reserves[[#This Row],[CIES: Net cost of services £]]</f>
        <v>6.1215116977198759E-2</v>
      </c>
      <c r="F85" s="1">
        <v>26074000</v>
      </c>
      <c r="G85" s="8">
        <f>Reserves[[#This Row],[Contingency reserves £]]/Reserves[[#This Row],[CIES: Net cost of services £]]</f>
        <v>3.2277511831415175E-2</v>
      </c>
      <c r="H85" s="1">
        <v>0</v>
      </c>
      <c r="I85" s="8">
        <v>0</v>
      </c>
      <c r="J8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9.3492628808613934E-2</v>
      </c>
    </row>
    <row r="86" spans="1:10" x14ac:dyDescent="0.35">
      <c r="A86" t="s">
        <v>39</v>
      </c>
      <c r="B86" t="s">
        <v>27</v>
      </c>
      <c r="C86" s="1">
        <v>60344000</v>
      </c>
      <c r="D86" s="1">
        <v>1652000</v>
      </c>
      <c r="E86" s="8">
        <f>Reserves[[#This Row],[Ringfenced/ Earmarked reserves (total excluding contingency &amp; Covid) £]]/Reserves[[#This Row],[CIES: Net cost of services £]]</f>
        <v>2.7376375447434709E-2</v>
      </c>
      <c r="F86" s="1">
        <v>0</v>
      </c>
      <c r="G86" s="8">
        <f>Reserves[[#This Row],[Contingency reserves £]]/Reserves[[#This Row],[CIES: Net cost of services £]]</f>
        <v>0</v>
      </c>
      <c r="H86" s="1">
        <v>671000</v>
      </c>
      <c r="I86" s="8">
        <f>Reserves[[#This Row],[Covid reserves £]]/Reserves[[#This Row],[CIES: Net cost of services £]]</f>
        <v>1.1119581068540368E-2</v>
      </c>
      <c r="J8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3.849595651597508E-2</v>
      </c>
    </row>
    <row r="87" spans="1:10" x14ac:dyDescent="0.35">
      <c r="A87" t="s">
        <v>39</v>
      </c>
      <c r="B87" t="s">
        <v>1</v>
      </c>
      <c r="C87" s="1">
        <v>62636000</v>
      </c>
      <c r="D87" s="1">
        <v>3761000</v>
      </c>
      <c r="E87" s="8">
        <f>Reserves[[#This Row],[Ringfenced/ Earmarked reserves (total excluding contingency &amp; Covid) £]]/Reserves[[#This Row],[CIES: Net cost of services £]]</f>
        <v>6.0045341337250147E-2</v>
      </c>
      <c r="F87" s="1">
        <v>0</v>
      </c>
      <c r="G87" s="8">
        <f>Reserves[[#This Row],[Contingency reserves £]]/Reserves[[#This Row],[CIES: Net cost of services £]]</f>
        <v>0</v>
      </c>
      <c r="H87" s="1">
        <v>2363000</v>
      </c>
      <c r="I87" s="8">
        <f>Reserves[[#This Row],[Covid reserves £]]/Reserves[[#This Row],[CIES: Net cost of services £]]</f>
        <v>3.7725908423270962E-2</v>
      </c>
      <c r="J8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9.7771249760521109E-2</v>
      </c>
    </row>
    <row r="88" spans="1:10" x14ac:dyDescent="0.35">
      <c r="A88" t="s">
        <v>39</v>
      </c>
      <c r="B88" t="s">
        <v>28</v>
      </c>
      <c r="C88" s="1">
        <v>67815000</v>
      </c>
      <c r="D88" s="1">
        <v>2455000</v>
      </c>
      <c r="E88" s="8">
        <f>Reserves[[#This Row],[Ringfenced/ Earmarked reserves (total excluding contingency &amp; Covid) £]]/Reserves[[#This Row],[CIES: Net cost of services £]]</f>
        <v>3.62014303620143E-2</v>
      </c>
      <c r="F88" s="1">
        <v>0</v>
      </c>
      <c r="G88" s="8">
        <f>Reserves[[#This Row],[Contingency reserves £]]/Reserves[[#This Row],[CIES: Net cost of services £]]</f>
        <v>0</v>
      </c>
      <c r="H88" s="1">
        <v>68000</v>
      </c>
      <c r="I88" s="8">
        <f>Reserves[[#This Row],[Covid reserves £]]/Reserves[[#This Row],[CIES: Net cost of services £]]</f>
        <v>1.00272801002728E-3</v>
      </c>
      <c r="J8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3.7204158372041579E-2</v>
      </c>
    </row>
    <row r="89" spans="1:10" x14ac:dyDescent="0.35">
      <c r="A89" t="s">
        <v>39</v>
      </c>
      <c r="B89" t="s">
        <v>2</v>
      </c>
      <c r="C89" s="1">
        <v>73221000</v>
      </c>
      <c r="D89" s="1">
        <v>2715000</v>
      </c>
      <c r="E89" s="8">
        <f>Reserves[[#This Row],[Ringfenced/ Earmarked reserves (total excluding contingency &amp; Covid) £]]/Reserves[[#This Row],[CIES: Net cost of services £]]</f>
        <v>3.7079526365386979E-2</v>
      </c>
      <c r="F89" s="1">
        <v>0</v>
      </c>
      <c r="G89" s="8">
        <f>Reserves[[#This Row],[Contingency reserves £]]/Reserves[[#This Row],[CIES: Net cost of services £]]</f>
        <v>0</v>
      </c>
      <c r="H89" s="1">
        <v>0</v>
      </c>
      <c r="I89" s="8">
        <v>0</v>
      </c>
      <c r="J8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3.7079526365386979E-2</v>
      </c>
    </row>
    <row r="90" spans="1:10" x14ac:dyDescent="0.35">
      <c r="A90" t="s">
        <v>20</v>
      </c>
      <c r="B90" t="s">
        <v>27</v>
      </c>
      <c r="C90" s="1">
        <v>230888000</v>
      </c>
      <c r="D90" s="1">
        <v>9353000</v>
      </c>
      <c r="E90" s="8">
        <f>Reserves[[#This Row],[Ringfenced/ Earmarked reserves (total excluding contingency &amp; Covid) £]]/Reserves[[#This Row],[CIES: Net cost of services £]]</f>
        <v>4.0508818128269987E-2</v>
      </c>
      <c r="F90" s="1">
        <v>0</v>
      </c>
      <c r="G90" s="8">
        <f>Reserves[[#This Row],[Contingency reserves £]]/Reserves[[#This Row],[CIES: Net cost of services £]]</f>
        <v>0</v>
      </c>
      <c r="H90" s="1">
        <v>4547000</v>
      </c>
      <c r="I90" s="8">
        <f>Reserves[[#This Row],[Covid reserves £]]/Reserves[[#This Row],[CIES: Net cost of services £]]</f>
        <v>1.969353106267974E-2</v>
      </c>
      <c r="J9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6.020234919094973E-2</v>
      </c>
    </row>
    <row r="91" spans="1:10" x14ac:dyDescent="0.35">
      <c r="A91" t="s">
        <v>20</v>
      </c>
      <c r="B91" t="s">
        <v>1</v>
      </c>
      <c r="C91" s="1">
        <v>245159000</v>
      </c>
      <c r="D91" s="1">
        <v>17883000</v>
      </c>
      <c r="E91" s="8">
        <f>Reserves[[#This Row],[Ringfenced/ Earmarked reserves (total excluding contingency &amp; Covid) £]]/Reserves[[#This Row],[CIES: Net cost of services £]]</f>
        <v>7.2944497244645315E-2</v>
      </c>
      <c r="F91" s="1">
        <v>0</v>
      </c>
      <c r="G91" s="8">
        <f>Reserves[[#This Row],[Contingency reserves £]]/Reserves[[#This Row],[CIES: Net cost of services £]]</f>
        <v>0</v>
      </c>
      <c r="H91" s="1">
        <v>15366000</v>
      </c>
      <c r="I91" s="8">
        <f>Reserves[[#This Row],[Covid reserves £]]/Reserves[[#This Row],[CIES: Net cost of services £]]</f>
        <v>6.2677690804743044E-2</v>
      </c>
      <c r="J9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0.13562218804938836</v>
      </c>
    </row>
    <row r="92" spans="1:10" x14ac:dyDescent="0.35">
      <c r="A92" t="s">
        <v>20</v>
      </c>
      <c r="B92" t="s">
        <v>28</v>
      </c>
      <c r="C92" s="1">
        <v>276455000</v>
      </c>
      <c r="D92" s="1">
        <v>6728000</v>
      </c>
      <c r="E92" s="8">
        <f>Reserves[[#This Row],[Ringfenced/ Earmarked reserves (total excluding contingency &amp; Covid) £]]/Reserves[[#This Row],[CIES: Net cost of services £]]</f>
        <v>2.4336691324085294E-2</v>
      </c>
      <c r="F92" s="1">
        <v>9464000</v>
      </c>
      <c r="G92" s="8">
        <f>Reserves[[#This Row],[Contingency reserves £]]/Reserves[[#This Row],[CIES: Net cost of services £]]</f>
        <v>3.4233419543867896E-2</v>
      </c>
      <c r="H92" s="1">
        <v>642000</v>
      </c>
      <c r="I92" s="8">
        <f>Reserves[[#This Row],[Covid reserves £]]/Reserves[[#This Row],[CIES: Net cost of services £]]</f>
        <v>2.3222585954314444E-3</v>
      </c>
      <c r="J9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6.0892369463384638E-2</v>
      </c>
    </row>
    <row r="93" spans="1:10" x14ac:dyDescent="0.35">
      <c r="A93" t="s">
        <v>20</v>
      </c>
      <c r="B93" t="s">
        <v>2</v>
      </c>
      <c r="C93" s="1">
        <v>297879000</v>
      </c>
      <c r="D93" s="1">
        <v>3645000</v>
      </c>
      <c r="E93" s="8">
        <f>Reserves[[#This Row],[Ringfenced/ Earmarked reserves (total excluding contingency &amp; Covid) £]]/Reserves[[#This Row],[CIES: Net cost of services £]]</f>
        <v>1.2236512140835709E-2</v>
      </c>
      <c r="F93" s="1">
        <v>4649000</v>
      </c>
      <c r="G93" s="8">
        <f>Reserves[[#This Row],[Contingency reserves £]]/Reserves[[#This Row],[CIES: Net cost of services £]]</f>
        <v>1.5607008214744913E-2</v>
      </c>
      <c r="H93" s="1">
        <v>0</v>
      </c>
      <c r="I93" s="8">
        <v>0</v>
      </c>
      <c r="J9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2.7843520355580624E-2</v>
      </c>
    </row>
    <row r="94" spans="1:10" x14ac:dyDescent="0.35">
      <c r="A94" t="s">
        <v>21</v>
      </c>
      <c r="B94" t="s">
        <v>27</v>
      </c>
      <c r="C94" s="1">
        <v>317903000</v>
      </c>
      <c r="D94" s="1">
        <v>13632000</v>
      </c>
      <c r="E94" s="8">
        <f>Reserves[[#This Row],[Ringfenced/ Earmarked reserves (total excluding contingency &amp; Covid) £]]/Reserves[[#This Row],[CIES: Net cost of services £]]</f>
        <v>4.2881004583159014E-2</v>
      </c>
      <c r="F94" s="1">
        <v>5781000</v>
      </c>
      <c r="G94" s="8">
        <f>Reserves[[#This Row],[Contingency reserves £]]/Reserves[[#This Row],[CIES: Net cost of services £]]</f>
        <v>1.818479221649371E-2</v>
      </c>
      <c r="H94" s="1">
        <v>7593000</v>
      </c>
      <c r="I94" s="8">
        <f>Reserves[[#This Row],[Covid reserves £]]/Reserves[[#This Row],[CIES: Net cost of services £]]</f>
        <v>2.3884644058093193E-2</v>
      </c>
      <c r="J9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8.4950440857745918E-2</v>
      </c>
    </row>
    <row r="95" spans="1:10" x14ac:dyDescent="0.35">
      <c r="A95" t="s">
        <v>21</v>
      </c>
      <c r="B95" t="s">
        <v>1</v>
      </c>
      <c r="C95" s="1">
        <v>327001000</v>
      </c>
      <c r="D95" s="1">
        <v>28026000</v>
      </c>
      <c r="E95" s="8">
        <f>Reserves[[#This Row],[Ringfenced/ Earmarked reserves (total excluding contingency &amp; Covid) £]]/Reserves[[#This Row],[CIES: Net cost of services £]]</f>
        <v>8.5706159920000247E-2</v>
      </c>
      <c r="F95" s="1">
        <v>5781000</v>
      </c>
      <c r="G95" s="8">
        <f>Reserves[[#This Row],[Contingency reserves £]]/Reserves[[#This Row],[CIES: Net cost of services £]]</f>
        <v>1.7678845018822574E-2</v>
      </c>
      <c r="H95" s="1">
        <v>17242000</v>
      </c>
      <c r="I95" s="8">
        <f>Reserves[[#This Row],[Covid reserves £]]/Reserves[[#This Row],[CIES: Net cost of services £]]</f>
        <v>5.2727667499487769E-2</v>
      </c>
      <c r="J9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0.15611267243831059</v>
      </c>
    </row>
    <row r="96" spans="1:10" x14ac:dyDescent="0.35">
      <c r="A96" t="s">
        <v>21</v>
      </c>
      <c r="B96" t="s">
        <v>28</v>
      </c>
      <c r="C96" s="1">
        <v>358623000</v>
      </c>
      <c r="D96" s="1">
        <v>27091000</v>
      </c>
      <c r="E96" s="8">
        <f>Reserves[[#This Row],[Ringfenced/ Earmarked reserves (total excluding contingency &amp; Covid) £]]/Reserves[[#This Row],[CIES: Net cost of services £]]</f>
        <v>7.5541724875426278E-2</v>
      </c>
      <c r="F96" s="1">
        <v>6538000</v>
      </c>
      <c r="G96" s="8">
        <f>Reserves[[#This Row],[Contingency reserves £]]/Reserves[[#This Row],[CIES: Net cost of services £]]</f>
        <v>1.8230844089754422E-2</v>
      </c>
      <c r="H96" s="1">
        <v>4000</v>
      </c>
      <c r="I96" s="8">
        <f>Reserves[[#This Row],[Covid reserves £]]/Reserves[[#This Row],[CIES: Net cost of services £]]</f>
        <v>1.1153774297800196E-5</v>
      </c>
      <c r="J9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9.3783722739478506E-2</v>
      </c>
    </row>
    <row r="97" spans="1:10" x14ac:dyDescent="0.35">
      <c r="A97" t="s">
        <v>21</v>
      </c>
      <c r="B97" t="s">
        <v>2</v>
      </c>
      <c r="C97" s="1">
        <v>381097000</v>
      </c>
      <c r="D97" s="1">
        <v>19538000</v>
      </c>
      <c r="E97" s="8">
        <f>Reserves[[#This Row],[Ringfenced/ Earmarked reserves (total excluding contingency &amp; Covid) £]]/Reserves[[#This Row],[CIES: Net cost of services £]]</f>
        <v>5.126778746618315E-2</v>
      </c>
      <c r="F97" s="1">
        <v>6538000</v>
      </c>
      <c r="G97" s="8">
        <f>Reserves[[#This Row],[Contingency reserves £]]/Reserves[[#This Row],[CIES: Net cost of services £]]</f>
        <v>1.7155737253245238E-2</v>
      </c>
      <c r="H97" s="1">
        <v>0</v>
      </c>
      <c r="I97" s="8">
        <v>0</v>
      </c>
      <c r="J9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6.8423524719428391E-2</v>
      </c>
    </row>
    <row r="98" spans="1:10" x14ac:dyDescent="0.35">
      <c r="A98" t="s">
        <v>22</v>
      </c>
      <c r="B98" t="s">
        <v>27</v>
      </c>
      <c r="C98" s="1">
        <v>204738000</v>
      </c>
      <c r="D98" s="1">
        <v>10240000</v>
      </c>
      <c r="E98" s="8">
        <f>Reserves[[#This Row],[Ringfenced/ Earmarked reserves (total excluding contingency &amp; Covid) £]]/Reserves[[#This Row],[CIES: Net cost of services £]]</f>
        <v>5.0015141302542761E-2</v>
      </c>
      <c r="F98" s="1">
        <v>0</v>
      </c>
      <c r="G98" s="8">
        <f>Reserves[[#This Row],[Contingency reserves £]]/Reserves[[#This Row],[CIES: Net cost of services £]]</f>
        <v>0</v>
      </c>
      <c r="H98" s="1">
        <v>0</v>
      </c>
      <c r="I98" s="8">
        <f>Reserves[[#This Row],[Covid reserves £]]/Reserves[[#This Row],[CIES: Net cost of services £]]</f>
        <v>0</v>
      </c>
      <c r="J9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5.0015141302542761E-2</v>
      </c>
    </row>
    <row r="99" spans="1:10" x14ac:dyDescent="0.35">
      <c r="A99" t="s">
        <v>22</v>
      </c>
      <c r="B99" t="s">
        <v>1</v>
      </c>
      <c r="C99" s="1">
        <v>218075000</v>
      </c>
      <c r="D99" s="1">
        <v>15547000</v>
      </c>
      <c r="E99" s="8">
        <f>Reserves[[#This Row],[Ringfenced/ Earmarked reserves (total excluding contingency &amp; Covid) £]]/Reserves[[#This Row],[CIES: Net cost of services £]]</f>
        <v>7.1291986701822768E-2</v>
      </c>
      <c r="F99" s="1">
        <v>0</v>
      </c>
      <c r="G99" s="8">
        <f>Reserves[[#This Row],[Contingency reserves £]]/Reserves[[#This Row],[CIES: Net cost of services £]]</f>
        <v>0</v>
      </c>
      <c r="H99" s="1">
        <v>11048000</v>
      </c>
      <c r="I99" s="8">
        <f>Reserves[[#This Row],[Covid reserves £]]/Reserves[[#This Row],[CIES: Net cost of services £]]</f>
        <v>5.066146967786312E-2</v>
      </c>
      <c r="J9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0.12195345637968588</v>
      </c>
    </row>
    <row r="100" spans="1:10" x14ac:dyDescent="0.35">
      <c r="A100" t="s">
        <v>22</v>
      </c>
      <c r="B100" t="s">
        <v>28</v>
      </c>
      <c r="C100" s="1">
        <v>242045000</v>
      </c>
      <c r="D100" s="1">
        <v>9843000</v>
      </c>
      <c r="E100" s="8">
        <f>Reserves[[#This Row],[Ringfenced/ Earmarked reserves (total excluding contingency &amp; Covid) £]]/Reserves[[#This Row],[CIES: Net cost of services £]]</f>
        <v>4.0665991861017582E-2</v>
      </c>
      <c r="F100" s="1">
        <v>0</v>
      </c>
      <c r="G100" s="8">
        <f>Reserves[[#This Row],[Contingency reserves £]]/Reserves[[#This Row],[CIES: Net cost of services £]]</f>
        <v>0</v>
      </c>
      <c r="H100" s="1">
        <v>0</v>
      </c>
      <c r="I100" s="8">
        <f>Reserves[[#This Row],[Covid reserves £]]/Reserves[[#This Row],[CIES: Net cost of services £]]</f>
        <v>0</v>
      </c>
      <c r="J10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4.0665991861017582E-2</v>
      </c>
    </row>
    <row r="101" spans="1:10" x14ac:dyDescent="0.35">
      <c r="A101" t="s">
        <v>22</v>
      </c>
      <c r="B101" t="s">
        <v>2</v>
      </c>
      <c r="C101" s="1">
        <v>243411000</v>
      </c>
      <c r="D101" s="1">
        <v>6845000</v>
      </c>
      <c r="E101" s="8">
        <f>Reserves[[#This Row],[Ringfenced/ Earmarked reserves (total excluding contingency &amp; Covid) £]]/Reserves[[#This Row],[CIES: Net cost of services £]]</f>
        <v>2.8121161327959707E-2</v>
      </c>
      <c r="F101" s="1">
        <v>0</v>
      </c>
      <c r="G101" s="8">
        <f>Reserves[[#This Row],[Contingency reserves £]]/Reserves[[#This Row],[CIES: Net cost of services £]]</f>
        <v>0</v>
      </c>
      <c r="H101" s="1">
        <v>0</v>
      </c>
      <c r="I101" s="8">
        <v>0</v>
      </c>
      <c r="J10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2.8121161327959707E-2</v>
      </c>
    </row>
    <row r="102" spans="1:10" x14ac:dyDescent="0.35">
      <c r="A102" t="s">
        <v>40</v>
      </c>
      <c r="B102" t="s">
        <v>27</v>
      </c>
      <c r="C102" s="1">
        <v>56641000</v>
      </c>
      <c r="D102" s="1">
        <v>517000</v>
      </c>
      <c r="E102" s="8">
        <f>Reserves[[#This Row],[Ringfenced/ Earmarked reserves (total excluding contingency &amp; Covid) £]]/Reserves[[#This Row],[CIES: Net cost of services £]]</f>
        <v>9.1276637065023578E-3</v>
      </c>
      <c r="F102" s="1">
        <v>1061000</v>
      </c>
      <c r="G102" s="8">
        <f>Reserves[[#This Row],[Contingency reserves £]]/Reserves[[#This Row],[CIES: Net cost of services £]]</f>
        <v>1.8732013912183754E-2</v>
      </c>
      <c r="H102" s="1">
        <v>620000</v>
      </c>
      <c r="I102" s="8">
        <f>Reserves[[#This Row],[Covid reserves £]]/Reserves[[#This Row],[CIES: Net cost of services £]]</f>
        <v>1.0946134425592769E-2</v>
      </c>
      <c r="J10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3.8805812044278881E-2</v>
      </c>
    </row>
    <row r="103" spans="1:10" x14ac:dyDescent="0.35">
      <c r="A103" t="s">
        <v>40</v>
      </c>
      <c r="B103" t="s">
        <v>1</v>
      </c>
      <c r="C103" s="1">
        <v>63404000</v>
      </c>
      <c r="D103" s="1">
        <v>1473000</v>
      </c>
      <c r="E103" s="8">
        <f>Reserves[[#This Row],[Ringfenced/ Earmarked reserves (total excluding contingency &amp; Covid) £]]/Reserves[[#This Row],[CIES: Net cost of services £]]</f>
        <v>2.3231972746198978E-2</v>
      </c>
      <c r="F103" s="1">
        <v>559000</v>
      </c>
      <c r="G103" s="8">
        <f>Reserves[[#This Row],[Contingency reserves £]]/Reserves[[#This Row],[CIES: Net cost of services £]]</f>
        <v>8.8164784556179418E-3</v>
      </c>
      <c r="H103" s="1">
        <v>2284000</v>
      </c>
      <c r="I103" s="8">
        <f>Reserves[[#This Row],[Covid reserves £]]/Reserves[[#This Row],[CIES: Net cost of services £]]</f>
        <v>3.6022963850861144E-2</v>
      </c>
      <c r="J10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6.8071415052678053E-2</v>
      </c>
    </row>
    <row r="104" spans="1:10" x14ac:dyDescent="0.35">
      <c r="A104" t="s">
        <v>40</v>
      </c>
      <c r="B104" t="s">
        <v>28</v>
      </c>
      <c r="C104" s="1">
        <v>69047000</v>
      </c>
      <c r="D104" s="1">
        <v>789000</v>
      </c>
      <c r="E104" s="8">
        <f>Reserves[[#This Row],[Ringfenced/ Earmarked reserves (total excluding contingency &amp; Covid) £]]/Reserves[[#This Row],[CIES: Net cost of services £]]</f>
        <v>1.1426999000680695E-2</v>
      </c>
      <c r="F104" s="1">
        <v>565000</v>
      </c>
      <c r="G104" s="8">
        <f>Reserves[[#This Row],[Contingency reserves £]]/Reserves[[#This Row],[CIES: Net cost of services £]]</f>
        <v>8.1828319840108917E-3</v>
      </c>
      <c r="H104" s="1">
        <v>150000</v>
      </c>
      <c r="I104" s="8">
        <f>Reserves[[#This Row],[Covid reserves £]]/Reserves[[#This Row],[CIES: Net cost of services £]]</f>
        <v>2.1724332700913868E-3</v>
      </c>
      <c r="J10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2.1782264254782975E-2</v>
      </c>
    </row>
    <row r="105" spans="1:10" x14ac:dyDescent="0.35">
      <c r="A105" t="s">
        <v>40</v>
      </c>
      <c r="B105" t="s">
        <v>2</v>
      </c>
      <c r="C105" s="1">
        <v>74281000</v>
      </c>
      <c r="D105" s="1">
        <v>408000</v>
      </c>
      <c r="E105" s="8">
        <f>Reserves[[#This Row],[Ringfenced/ Earmarked reserves (total excluding contingency &amp; Covid) £]]/Reserves[[#This Row],[CIES: Net cost of services £]]</f>
        <v>5.4926562647244917E-3</v>
      </c>
      <c r="F105" s="1">
        <v>540000</v>
      </c>
      <c r="G105" s="8">
        <f>Reserves[[#This Row],[Contingency reserves £]]/Reserves[[#This Row],[CIES: Net cost of services £]]</f>
        <v>7.2696921150765337E-3</v>
      </c>
      <c r="H105" s="1">
        <v>0</v>
      </c>
      <c r="I105" s="8">
        <v>0</v>
      </c>
      <c r="J10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1.2762348379801025E-2</v>
      </c>
    </row>
    <row r="106" spans="1:10" x14ac:dyDescent="0.35">
      <c r="A106" t="s">
        <v>23</v>
      </c>
      <c r="B106" t="s">
        <v>27</v>
      </c>
      <c r="C106" s="1">
        <v>246960000</v>
      </c>
      <c r="D106" s="1">
        <v>2282000</v>
      </c>
      <c r="E106" s="8">
        <f>Reserves[[#This Row],[Ringfenced/ Earmarked reserves (total excluding contingency &amp; Covid) £]]/Reserves[[#This Row],[CIES: Net cost of services £]]</f>
        <v>9.2403628117913826E-3</v>
      </c>
      <c r="F106" s="1">
        <v>3851000</v>
      </c>
      <c r="G106" s="8">
        <f>Reserves[[#This Row],[Contingency reserves £]]/Reserves[[#This Row],[CIES: Net cost of services £]]</f>
        <v>1.5593618399740848E-2</v>
      </c>
      <c r="H106" s="1">
        <v>4073000</v>
      </c>
      <c r="I106" s="8">
        <f>Reserves[[#This Row],[Covid reserves £]]/Reserves[[#This Row],[CIES: Net cost of services £]]</f>
        <v>1.6492549400712667E-2</v>
      </c>
      <c r="J10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4.1326530612244894E-2</v>
      </c>
    </row>
    <row r="107" spans="1:10" x14ac:dyDescent="0.35">
      <c r="A107" t="s">
        <v>23</v>
      </c>
      <c r="B107" t="s">
        <v>1</v>
      </c>
      <c r="C107" s="1">
        <v>256855000</v>
      </c>
      <c r="D107" s="1">
        <v>11485000</v>
      </c>
      <c r="E107" s="8">
        <f>Reserves[[#This Row],[Ringfenced/ Earmarked reserves (total excluding contingency &amp; Covid) £]]/Reserves[[#This Row],[CIES: Net cost of services £]]</f>
        <v>4.4713943664713554E-2</v>
      </c>
      <c r="F107" s="1">
        <v>5506000</v>
      </c>
      <c r="G107" s="8">
        <f>Reserves[[#This Row],[Contingency reserves £]]/Reserves[[#This Row],[CIES: Net cost of services £]]</f>
        <v>2.1436218878355492E-2</v>
      </c>
      <c r="H107" s="1">
        <v>11713000</v>
      </c>
      <c r="I107" s="8">
        <f>Reserves[[#This Row],[Covid reserves £]]/Reserves[[#This Row],[CIES: Net cost of services £]]</f>
        <v>4.5601604017831074E-2</v>
      </c>
      <c r="J10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0.11175176656090012</v>
      </c>
    </row>
    <row r="108" spans="1:10" x14ac:dyDescent="0.35">
      <c r="A108" t="s">
        <v>23</v>
      </c>
      <c r="B108" t="s">
        <v>28</v>
      </c>
      <c r="C108" s="1">
        <v>274154000</v>
      </c>
      <c r="D108" s="1">
        <v>12241000</v>
      </c>
      <c r="E108" s="8">
        <f>Reserves[[#This Row],[Ringfenced/ Earmarked reserves (total excluding contingency &amp; Covid) £]]/Reserves[[#This Row],[CIES: Net cost of services £]]</f>
        <v>4.4650087177279925E-2</v>
      </c>
      <c r="F108" s="1">
        <v>7297000</v>
      </c>
      <c r="G108" s="8">
        <f>Reserves[[#This Row],[Contingency reserves £]]/Reserves[[#This Row],[CIES: Net cost of services £]]</f>
        <v>2.6616427263508831E-2</v>
      </c>
      <c r="H108" s="1">
        <v>291000</v>
      </c>
      <c r="I108" s="8">
        <f>Reserves[[#This Row],[Covid reserves £]]/Reserves[[#This Row],[CIES: Net cost of services £]]</f>
        <v>1.0614472157984198E-3</v>
      </c>
      <c r="J10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7.232796165658717E-2</v>
      </c>
    </row>
    <row r="109" spans="1:10" x14ac:dyDescent="0.35">
      <c r="A109" t="s">
        <v>23</v>
      </c>
      <c r="B109" t="s">
        <v>2</v>
      </c>
      <c r="C109" s="1">
        <v>287700000</v>
      </c>
      <c r="D109" s="1">
        <v>13231000</v>
      </c>
      <c r="E109" s="8">
        <f>Reserves[[#This Row],[Ringfenced/ Earmarked reserves (total excluding contingency &amp; Covid) £]]/Reserves[[#This Row],[CIES: Net cost of services £]]</f>
        <v>4.5988877302745916E-2</v>
      </c>
      <c r="F109" s="1">
        <v>4237000</v>
      </c>
      <c r="G109" s="8">
        <f>Reserves[[#This Row],[Contingency reserves £]]/Reserves[[#This Row],[CIES: Net cost of services £]]</f>
        <v>1.4727146332985748E-2</v>
      </c>
      <c r="H109" s="1">
        <v>0</v>
      </c>
      <c r="I109" s="8">
        <v>0</v>
      </c>
      <c r="J10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6.0716023635731663E-2</v>
      </c>
    </row>
    <row r="110" spans="1:10" x14ac:dyDescent="0.35">
      <c r="A110" t="s">
        <v>24</v>
      </c>
      <c r="B110" t="s">
        <v>27</v>
      </c>
      <c r="C110" s="1">
        <v>588360000</v>
      </c>
      <c r="D110" s="1">
        <v>28139000</v>
      </c>
      <c r="E110" s="8">
        <f>Reserves[[#This Row],[Ringfenced/ Earmarked reserves (total excluding contingency &amp; Covid) £]]/Reserves[[#This Row],[CIES: Net cost of services £]]</f>
        <v>4.7826160853898972E-2</v>
      </c>
      <c r="F110" s="1">
        <v>1935000</v>
      </c>
      <c r="G110" s="8">
        <f>Reserves[[#This Row],[Contingency reserves £]]/Reserves[[#This Row],[CIES: Net cost of services £]]</f>
        <v>3.288802773811952E-3</v>
      </c>
      <c r="H110" s="1">
        <v>6945000</v>
      </c>
      <c r="I110" s="8">
        <f>Reserves[[#This Row],[Covid reserves £]]/Reserves[[#This Row],[CIES: Net cost of services £]]</f>
        <v>1.1803997552518866E-2</v>
      </c>
      <c r="J11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6.2918961180229785E-2</v>
      </c>
    </row>
    <row r="111" spans="1:10" x14ac:dyDescent="0.35">
      <c r="A111" t="s">
        <v>24</v>
      </c>
      <c r="B111" t="s">
        <v>1</v>
      </c>
      <c r="C111" s="1">
        <v>608328000</v>
      </c>
      <c r="D111" s="1">
        <v>36030000</v>
      </c>
      <c r="E111" s="8">
        <f>Reserves[[#This Row],[Ringfenced/ Earmarked reserves (total excluding contingency &amp; Covid) £]]/Reserves[[#This Row],[CIES: Net cost of services £]]</f>
        <v>5.9227916518720163E-2</v>
      </c>
      <c r="F111" s="1">
        <v>16024000</v>
      </c>
      <c r="G111" s="8">
        <f>Reserves[[#This Row],[Contingency reserves £]]/Reserves[[#This Row],[CIES: Net cost of services £]]</f>
        <v>2.6341052853066108E-2</v>
      </c>
      <c r="H111" s="1">
        <v>33224000</v>
      </c>
      <c r="I111" s="8">
        <f>Reserves[[#This Row],[Covid reserves £]]/Reserves[[#This Row],[CIES: Net cost of services £]]</f>
        <v>5.4615273339382701E-2</v>
      </c>
      <c r="J11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0.14018424271116897</v>
      </c>
    </row>
    <row r="112" spans="1:10" x14ac:dyDescent="0.35">
      <c r="A112" t="s">
        <v>24</v>
      </c>
      <c r="B112" t="s">
        <v>28</v>
      </c>
      <c r="C112" s="1">
        <v>686315000</v>
      </c>
      <c r="D112" s="1">
        <v>23314000</v>
      </c>
      <c r="E112" s="8">
        <f>Reserves[[#This Row],[Ringfenced/ Earmarked reserves (total excluding contingency &amp; Covid) £]]/Reserves[[#This Row],[CIES: Net cost of services £]]</f>
        <v>3.3969824351791814E-2</v>
      </c>
      <c r="F112" s="1">
        <v>11508000</v>
      </c>
      <c r="G112" s="8">
        <f>Reserves[[#This Row],[Contingency reserves £]]/Reserves[[#This Row],[CIES: Net cost of services £]]</f>
        <v>1.6767810699168748E-2</v>
      </c>
      <c r="H112" s="1">
        <v>3118000</v>
      </c>
      <c r="I112" s="8">
        <f>Reserves[[#This Row],[Covid reserves £]]/Reserves[[#This Row],[CIES: Net cost of services £]]</f>
        <v>4.5431033854716855E-3</v>
      </c>
      <c r="J112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5.5280738436432247E-2</v>
      </c>
    </row>
    <row r="113" spans="1:10" x14ac:dyDescent="0.35">
      <c r="A113" t="s">
        <v>24</v>
      </c>
      <c r="B113" t="s">
        <v>2</v>
      </c>
      <c r="C113" s="1">
        <v>720070000</v>
      </c>
      <c r="D113" s="1">
        <v>28835000</v>
      </c>
      <c r="E113" s="8">
        <f>Reserves[[#This Row],[Ringfenced/ Earmarked reserves (total excluding contingency &amp; Covid) £]]/Reserves[[#This Row],[CIES: Net cost of services £]]</f>
        <v>4.0044717874651074E-2</v>
      </c>
      <c r="F113" s="1">
        <v>0</v>
      </c>
      <c r="G113" s="8">
        <f>Reserves[[#This Row],[Contingency reserves £]]/Reserves[[#This Row],[CIES: Net cost of services £]]</f>
        <v>0</v>
      </c>
      <c r="H113" s="1">
        <v>0</v>
      </c>
      <c r="I113" s="8">
        <v>0</v>
      </c>
      <c r="J113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4.0044717874651074E-2</v>
      </c>
    </row>
    <row r="114" spans="1:10" x14ac:dyDescent="0.35">
      <c r="A114" t="s">
        <v>25</v>
      </c>
      <c r="B114" t="s">
        <v>27</v>
      </c>
      <c r="C114" s="1">
        <v>209077000</v>
      </c>
      <c r="D114" s="1">
        <v>12470000</v>
      </c>
      <c r="E114" s="8">
        <f>Reserves[[#This Row],[Ringfenced/ Earmarked reserves (total excluding contingency &amp; Covid) £]]/Reserves[[#This Row],[CIES: Net cost of services £]]</f>
        <v>5.9643097997388525E-2</v>
      </c>
      <c r="F114" s="1">
        <v>4367000</v>
      </c>
      <c r="G114" s="8">
        <f>Reserves[[#This Row],[Contingency reserves £]]/Reserves[[#This Row],[CIES: Net cost of services £]]</f>
        <v>2.0887041616246646E-2</v>
      </c>
      <c r="H114" s="1">
        <v>4970000</v>
      </c>
      <c r="I114" s="8">
        <f>Reserves[[#This Row],[Covid reserves £]]/Reserves[[#This Row],[CIES: Net cost of services £]]</f>
        <v>2.3771146515398633E-2</v>
      </c>
      <c r="J114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0.1043012861290338</v>
      </c>
    </row>
    <row r="115" spans="1:10" x14ac:dyDescent="0.35">
      <c r="A115" t="s">
        <v>25</v>
      </c>
      <c r="B115" t="s">
        <v>1</v>
      </c>
      <c r="C115" s="1">
        <v>215105000</v>
      </c>
      <c r="D115" s="1">
        <v>20768000</v>
      </c>
      <c r="E115" s="8">
        <f>Reserves[[#This Row],[Ringfenced/ Earmarked reserves (total excluding contingency &amp; Covid) £]]/Reserves[[#This Row],[CIES: Net cost of services £]]</f>
        <v>9.654819739197136E-2</v>
      </c>
      <c r="F115" s="1">
        <v>4579000</v>
      </c>
      <c r="G115" s="8">
        <f>Reserves[[#This Row],[Contingency reserves £]]/Reserves[[#This Row],[CIES: Net cost of services £]]</f>
        <v>2.128727830594361E-2</v>
      </c>
      <c r="H115" s="1">
        <v>9213000</v>
      </c>
      <c r="I115" s="8">
        <f>Reserves[[#This Row],[Covid reserves £]]/Reserves[[#This Row],[CIES: Net cost of services £]]</f>
        <v>4.283024569396341E-2</v>
      </c>
      <c r="J115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0.16066572139187837</v>
      </c>
    </row>
    <row r="116" spans="1:10" x14ac:dyDescent="0.35">
      <c r="A116" t="s">
        <v>25</v>
      </c>
      <c r="B116" t="s">
        <v>28</v>
      </c>
      <c r="C116" s="1">
        <v>235804000</v>
      </c>
      <c r="D116" s="1">
        <v>21872000</v>
      </c>
      <c r="E116" s="8">
        <f>Reserves[[#This Row],[Ringfenced/ Earmarked reserves (total excluding contingency &amp; Covid) £]]/Reserves[[#This Row],[CIES: Net cost of services £]]</f>
        <v>9.2754999915183795E-2</v>
      </c>
      <c r="F116" s="1">
        <v>4308000</v>
      </c>
      <c r="G116" s="8">
        <f>Reserves[[#This Row],[Contingency reserves £]]/Reserves[[#This Row],[CIES: Net cost of services £]]</f>
        <v>1.826941018812234E-2</v>
      </c>
      <c r="H116" s="1">
        <v>2000</v>
      </c>
      <c r="I116" s="8">
        <f>Reserves[[#This Row],[Covid reserves £]]/Reserves[[#This Row],[CIES: Net cost of services £]]</f>
        <v>8.4816203287476034E-6</v>
      </c>
      <c r="J116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0.11103289172363488</v>
      </c>
    </row>
    <row r="117" spans="1:10" x14ac:dyDescent="0.35">
      <c r="A117" t="s">
        <v>25</v>
      </c>
      <c r="B117" t="s">
        <v>2</v>
      </c>
      <c r="C117" s="1">
        <v>252388000</v>
      </c>
      <c r="D117" s="1">
        <v>15150000</v>
      </c>
      <c r="E117" s="8">
        <f>Reserves[[#This Row],[Ringfenced/ Earmarked reserves (total excluding contingency &amp; Covid) £]]/Reserves[[#This Row],[CIES: Net cost of services £]]</f>
        <v>6.0026625671585017E-2</v>
      </c>
      <c r="F117" s="1">
        <v>3504000</v>
      </c>
      <c r="G117" s="8">
        <f>Reserves[[#This Row],[Contingency reserves £]]/Reserves[[#This Row],[CIES: Net cost of services £]]</f>
        <v>1.3883385897903229E-2</v>
      </c>
      <c r="H117" s="1">
        <v>0</v>
      </c>
      <c r="I117" s="8">
        <v>0</v>
      </c>
      <c r="J117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7.3910011569488246E-2</v>
      </c>
    </row>
    <row r="118" spans="1:10" x14ac:dyDescent="0.35">
      <c r="A118" t="s">
        <v>26</v>
      </c>
      <c r="B118" t="s">
        <v>27</v>
      </c>
      <c r="C118" s="1">
        <v>286832000</v>
      </c>
      <c r="D118" s="1">
        <v>2108000</v>
      </c>
      <c r="E118" s="8">
        <f>Reserves[[#This Row],[Ringfenced/ Earmarked reserves (total excluding contingency &amp; Covid) £]]/Reserves[[#This Row],[CIES: Net cost of services £]]</f>
        <v>7.3492497350365373E-3</v>
      </c>
      <c r="F118" s="1">
        <v>1084000</v>
      </c>
      <c r="G118" s="8">
        <f>Reserves[[#This Row],[Contingency reserves £]]/Reserves[[#This Row],[CIES: Net cost of services £]]</f>
        <v>3.7792157081497184E-3</v>
      </c>
      <c r="H118" s="1">
        <v>6116000</v>
      </c>
      <c r="I118" s="8">
        <f>Reserves[[#This Row],[Covid reserves £]]/Reserves[[#This Row],[CIES: Net cost of services £]]</f>
        <v>2.1322586043398227E-2</v>
      </c>
      <c r="J118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3.2451051486584483E-2</v>
      </c>
    </row>
    <row r="119" spans="1:10" x14ac:dyDescent="0.35">
      <c r="A119" t="s">
        <v>26</v>
      </c>
      <c r="B119" t="s">
        <v>1</v>
      </c>
      <c r="C119" s="1">
        <v>305147000</v>
      </c>
      <c r="D119" s="1">
        <v>11026000</v>
      </c>
      <c r="E119" s="8">
        <f>Reserves[[#This Row],[Ringfenced/ Earmarked reserves (total excluding contingency &amp; Covid) £]]/Reserves[[#This Row],[CIES: Net cost of services £]]</f>
        <v>3.6133404555837023E-2</v>
      </c>
      <c r="F119" s="1">
        <v>3769000</v>
      </c>
      <c r="G119" s="8">
        <f>Reserves[[#This Row],[Contingency reserves £]]/Reserves[[#This Row],[CIES: Net cost of services £]]</f>
        <v>1.2351424067744398E-2</v>
      </c>
      <c r="H119" s="1">
        <v>15285000</v>
      </c>
      <c r="I119" s="8">
        <f>Reserves[[#This Row],[Covid reserves £]]/Reserves[[#This Row],[CIES: Net cost of services £]]</f>
        <v>5.0090612065660158E-2</v>
      </c>
      <c r="J119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9.8575440689241581E-2</v>
      </c>
    </row>
    <row r="120" spans="1:10" x14ac:dyDescent="0.35">
      <c r="A120" t="s">
        <v>26</v>
      </c>
      <c r="B120" t="s">
        <v>28</v>
      </c>
      <c r="C120" s="1">
        <v>322765000</v>
      </c>
      <c r="D120" s="1">
        <v>9291000</v>
      </c>
      <c r="E120" s="8">
        <f>Reserves[[#This Row],[Ringfenced/ Earmarked reserves (total excluding contingency &amp; Covid) £]]/Reserves[[#This Row],[CIES: Net cost of services £]]</f>
        <v>2.8785649001595588E-2</v>
      </c>
      <c r="F120" s="1">
        <v>2000000</v>
      </c>
      <c r="G120" s="8">
        <f>Reserves[[#This Row],[Contingency reserves £]]/Reserves[[#This Row],[CIES: Net cost of services £]]</f>
        <v>6.1964587238393255E-3</v>
      </c>
      <c r="H120" s="1">
        <v>3000</v>
      </c>
      <c r="I120" s="8">
        <f>Reserves[[#This Row],[Covid reserves £]]/Reserves[[#This Row],[CIES: Net cost of services £]]</f>
        <v>9.294688085758989E-6</v>
      </c>
      <c r="J120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3.4991402413520674E-2</v>
      </c>
    </row>
    <row r="121" spans="1:10" x14ac:dyDescent="0.35">
      <c r="A121" t="s">
        <v>26</v>
      </c>
      <c r="B121" t="s">
        <v>2</v>
      </c>
      <c r="C121" s="1">
        <v>337098000</v>
      </c>
      <c r="D121" s="1">
        <v>6808000</v>
      </c>
      <c r="E121" s="8">
        <f>Reserves[[#This Row],[Ringfenced/ Earmarked reserves (total excluding contingency &amp; Covid) £]]/Reserves[[#This Row],[CIES: Net cost of services £]]</f>
        <v>2.0195907421580669E-2</v>
      </c>
      <c r="F121" s="1">
        <v>2000000</v>
      </c>
      <c r="G121" s="8">
        <f>Reserves[[#This Row],[Contingency reserves £]]/Reserves[[#This Row],[CIES: Net cost of services £]]</f>
        <v>5.9329927795477872E-3</v>
      </c>
      <c r="H121" s="1">
        <v>0</v>
      </c>
      <c r="I121" s="23">
        <v>0</v>
      </c>
      <c r="J121" s="8">
        <f>Reserves[[#This Row],[Ringfenced/ Earmarked reserves as a % of total net cost of services]]+Reserves[[#This Row],[Contingency reserves as a % of total net cost of services]]+Reserves[[#This Row],[Covid reserves as a % of total net cost of services]]</f>
        <v>2.6128900201128458E-2</v>
      </c>
    </row>
    <row r="122" spans="1:10" x14ac:dyDescent="0.35">
      <c r="E122" s="10"/>
    </row>
    <row r="123" spans="1:10" x14ac:dyDescent="0.35">
      <c r="E123" s="1"/>
      <c r="G123" s="1"/>
    </row>
    <row r="124" spans="1:10" x14ac:dyDescent="0.35">
      <c r="E124" s="1"/>
      <c r="G124" s="1"/>
      <c r="I124" s="9"/>
    </row>
    <row r="125" spans="1:10" x14ac:dyDescent="0.35">
      <c r="E125" s="1"/>
      <c r="G125" s="1"/>
      <c r="I125" s="9"/>
    </row>
    <row r="126" spans="1:10" x14ac:dyDescent="0.35">
      <c r="E126" s="1"/>
      <c r="G126" s="1"/>
      <c r="I126" s="9"/>
    </row>
    <row r="127" spans="1:10" x14ac:dyDescent="0.35">
      <c r="E127" s="1"/>
      <c r="G127" s="1"/>
      <c r="I127" s="9"/>
    </row>
    <row r="128" spans="1:10" x14ac:dyDescent="0.35">
      <c r="E128" s="1"/>
      <c r="G128" s="1"/>
      <c r="I128" s="9"/>
    </row>
    <row r="129" spans="5:9" x14ac:dyDescent="0.35">
      <c r="E129" s="1"/>
      <c r="G129" s="1"/>
      <c r="I129" s="9"/>
    </row>
    <row r="130" spans="5:9" x14ac:dyDescent="0.35">
      <c r="E130" s="1"/>
      <c r="G130" s="1"/>
      <c r="I130" s="9"/>
    </row>
    <row r="131" spans="5:9" x14ac:dyDescent="0.35">
      <c r="E131" s="1"/>
      <c r="G131" s="1"/>
      <c r="I131" s="9"/>
    </row>
    <row r="132" spans="5:9" x14ac:dyDescent="0.35">
      <c r="E132" s="1"/>
      <c r="G132" s="1"/>
      <c r="I132" s="9"/>
    </row>
    <row r="133" spans="5:9" x14ac:dyDescent="0.35">
      <c r="E133" s="1"/>
      <c r="G133" s="1"/>
      <c r="I133" s="9"/>
    </row>
    <row r="134" spans="5:9" x14ac:dyDescent="0.35">
      <c r="E134" s="1"/>
      <c r="G134" s="1"/>
      <c r="I134" s="9"/>
    </row>
    <row r="135" spans="5:9" x14ac:dyDescent="0.35">
      <c r="E135" s="1"/>
      <c r="G135" s="1"/>
      <c r="I135" s="9"/>
    </row>
    <row r="136" spans="5:9" x14ac:dyDescent="0.35">
      <c r="E136" s="1"/>
      <c r="G136" s="1"/>
      <c r="I136" s="9"/>
    </row>
    <row r="137" spans="5:9" x14ac:dyDescent="0.35">
      <c r="E137" s="1"/>
      <c r="G137" s="1"/>
      <c r="I137" s="9"/>
    </row>
    <row r="138" spans="5:9" x14ac:dyDescent="0.35">
      <c r="E138" s="1"/>
      <c r="G138" s="1"/>
      <c r="I138" s="9"/>
    </row>
    <row r="139" spans="5:9" x14ac:dyDescent="0.35">
      <c r="E139" s="1"/>
      <c r="G139" s="1"/>
      <c r="I139" s="9"/>
    </row>
    <row r="140" spans="5:9" x14ac:dyDescent="0.35">
      <c r="E140" s="1"/>
      <c r="G140" s="1"/>
      <c r="I140" s="9"/>
    </row>
    <row r="141" spans="5:9" x14ac:dyDescent="0.35">
      <c r="E141" s="1"/>
      <c r="G141" s="1"/>
      <c r="I141" s="9"/>
    </row>
    <row r="142" spans="5:9" x14ac:dyDescent="0.35">
      <c r="E142" s="1"/>
      <c r="G142" s="1"/>
      <c r="I142" s="9"/>
    </row>
    <row r="143" spans="5:9" x14ac:dyDescent="0.35">
      <c r="E143" s="1"/>
      <c r="G143" s="1"/>
      <c r="I143" s="9"/>
    </row>
    <row r="144" spans="5:9" x14ac:dyDescent="0.35">
      <c r="E144" s="1"/>
      <c r="G144" s="1"/>
      <c r="I144" s="9"/>
    </row>
    <row r="145" spans="4:9" x14ac:dyDescent="0.35">
      <c r="E145" s="1"/>
      <c r="G145" s="1"/>
      <c r="I145" s="9"/>
    </row>
    <row r="146" spans="4:9" x14ac:dyDescent="0.35">
      <c r="E146" s="1"/>
      <c r="G146" s="1"/>
      <c r="I146" s="9"/>
    </row>
    <row r="147" spans="4:9" x14ac:dyDescent="0.35">
      <c r="E147" s="1"/>
      <c r="G147" s="1"/>
      <c r="I147" s="9"/>
    </row>
    <row r="148" spans="4:9" x14ac:dyDescent="0.35">
      <c r="E148" s="1"/>
      <c r="G148" s="1"/>
      <c r="I148" s="9"/>
    </row>
    <row r="149" spans="4:9" x14ac:dyDescent="0.35">
      <c r="E149" s="1"/>
      <c r="G149" s="1"/>
      <c r="I149" s="9"/>
    </row>
    <row r="150" spans="4:9" x14ac:dyDescent="0.35">
      <c r="E150" s="1"/>
      <c r="G150" s="1"/>
      <c r="I150" s="9"/>
    </row>
    <row r="151" spans="4:9" x14ac:dyDescent="0.35">
      <c r="D151" s="11"/>
      <c r="E151" s="11"/>
      <c r="F151" s="11"/>
      <c r="G151" s="1"/>
      <c r="I151" s="9"/>
    </row>
    <row r="152" spans="4:9" x14ac:dyDescent="0.35">
      <c r="D152" s="11"/>
      <c r="E152" s="12"/>
      <c r="G152" s="8"/>
      <c r="I152" s="9"/>
    </row>
    <row r="153" spans="4:9" x14ac:dyDescent="0.35">
      <c r="D153" s="11"/>
      <c r="E153" s="12"/>
      <c r="G153" s="8"/>
    </row>
    <row r="154" spans="4:9" x14ac:dyDescent="0.35">
      <c r="D154" s="11"/>
      <c r="E154" s="12"/>
      <c r="G154" s="8"/>
    </row>
    <row r="155" spans="4:9" x14ac:dyDescent="0.35">
      <c r="E155" s="12"/>
      <c r="G155" s="8"/>
    </row>
    <row r="156" spans="4:9" x14ac:dyDescent="0.35">
      <c r="E156" s="12"/>
      <c r="G156" s="8"/>
    </row>
    <row r="157" spans="4:9" x14ac:dyDescent="0.35">
      <c r="E157" s="12"/>
      <c r="G157" s="8"/>
    </row>
    <row r="158" spans="4:9" x14ac:dyDescent="0.35">
      <c r="E158" s="12"/>
      <c r="G158" s="8"/>
    </row>
    <row r="159" spans="4:9" x14ac:dyDescent="0.35">
      <c r="E159" s="12"/>
      <c r="G159" s="8"/>
    </row>
    <row r="160" spans="4:9" x14ac:dyDescent="0.35">
      <c r="E160" s="12"/>
      <c r="G160" s="8"/>
    </row>
    <row r="161" spans="5:7" x14ac:dyDescent="0.35">
      <c r="E161" s="12"/>
      <c r="G161" s="8"/>
    </row>
    <row r="162" spans="5:7" x14ac:dyDescent="0.35">
      <c r="E162" s="12"/>
      <c r="G162" s="8"/>
    </row>
    <row r="163" spans="5:7" x14ac:dyDescent="0.35">
      <c r="E163" s="12"/>
      <c r="G163" s="8"/>
    </row>
    <row r="164" spans="5:7" x14ac:dyDescent="0.35">
      <c r="E164" s="8"/>
      <c r="G164" s="8"/>
    </row>
    <row r="165" spans="5:7" x14ac:dyDescent="0.35">
      <c r="E165" s="8"/>
      <c r="G165" s="8"/>
    </row>
    <row r="166" spans="5:7" x14ac:dyDescent="0.35">
      <c r="E166" s="8"/>
      <c r="G166" s="8"/>
    </row>
    <row r="167" spans="5:7" x14ac:dyDescent="0.35">
      <c r="E167" s="8"/>
      <c r="G167" s="8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8DDA-32C5-4784-9BB9-28618B6067CD}">
  <dimension ref="A1:G2"/>
  <sheetViews>
    <sheetView topLeftCell="C1" workbookViewId="0">
      <selection activeCell="F13" sqref="F13"/>
    </sheetView>
  </sheetViews>
  <sheetFormatPr defaultColWidth="9.1796875" defaultRowHeight="14.5" x14ac:dyDescent="0.35"/>
  <cols>
    <col min="1" max="1" width="27.453125" style="22" customWidth="1"/>
    <col min="2" max="2" width="38.7265625" style="22" customWidth="1"/>
    <col min="3" max="3" width="37.453125" style="22" customWidth="1"/>
    <col min="4" max="4" width="42.81640625" style="22" customWidth="1"/>
    <col min="5" max="5" width="39.1796875" style="22" customWidth="1"/>
    <col min="6" max="6" width="58.54296875" style="22" customWidth="1"/>
    <col min="7" max="7" width="41.54296875" style="22" customWidth="1"/>
  </cols>
  <sheetData>
    <row r="1" spans="1:7" ht="29" x14ac:dyDescent="0.35">
      <c r="A1" s="22" t="s">
        <v>79</v>
      </c>
      <c r="B1" s="22" t="s">
        <v>80</v>
      </c>
      <c r="C1" s="22" t="s">
        <v>81</v>
      </c>
      <c r="D1" s="22" t="s">
        <v>82</v>
      </c>
      <c r="E1" s="22" t="s">
        <v>83</v>
      </c>
      <c r="F1" s="22" t="s">
        <v>84</v>
      </c>
      <c r="G1" s="22" t="s">
        <v>85</v>
      </c>
    </row>
    <row r="2" spans="1:7" x14ac:dyDescent="0.35">
      <c r="A2" s="22">
        <v>0.96299999999999997</v>
      </c>
      <c r="B2" s="22">
        <v>0.22</v>
      </c>
      <c r="C2" s="22">
        <v>0.9</v>
      </c>
      <c r="D2" s="22">
        <v>0.83299999999999996</v>
      </c>
      <c r="E2" s="22">
        <v>1</v>
      </c>
      <c r="F2" s="22">
        <v>0.87</v>
      </c>
      <c r="G2" s="22">
        <v>0.56999999999999995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9135-33F5-482E-8032-A8E3AC2AC686}">
  <dimension ref="A1:F31"/>
  <sheetViews>
    <sheetView workbookViewId="0">
      <selection sqref="A1:XFD1048576"/>
    </sheetView>
  </sheetViews>
  <sheetFormatPr defaultColWidth="9.1796875" defaultRowHeight="14.5" x14ac:dyDescent="0.35"/>
  <cols>
    <col min="1" max="1" width="27.26953125" style="2" customWidth="1"/>
    <col min="2" max="4" width="18.81640625" style="3" customWidth="1"/>
    <col min="5" max="6" width="18.81640625" style="22" customWidth="1"/>
  </cols>
  <sheetData>
    <row r="1" spans="1:6" ht="72.5" x14ac:dyDescent="0.35">
      <c r="A1" s="2" t="s">
        <v>29</v>
      </c>
      <c r="B1" s="3" t="s">
        <v>86</v>
      </c>
      <c r="C1" s="3" t="s">
        <v>87</v>
      </c>
      <c r="D1" s="3" t="s">
        <v>88</v>
      </c>
      <c r="E1" s="22" t="s">
        <v>89</v>
      </c>
      <c r="F1" s="22" t="s">
        <v>90</v>
      </c>
    </row>
    <row r="2" spans="1:6" x14ac:dyDescent="0.35">
      <c r="A2" s="2" t="s">
        <v>34</v>
      </c>
      <c r="B2" s="3">
        <v>429232000</v>
      </c>
      <c r="C2" s="3">
        <v>9423000</v>
      </c>
      <c r="D2" s="3">
        <v>9609000</v>
      </c>
      <c r="E2" s="22">
        <v>2.1953162858314383E-2</v>
      </c>
      <c r="F2" s="22">
        <v>2.2386494949118426E-2</v>
      </c>
    </row>
    <row r="3" spans="1:6" x14ac:dyDescent="0.35">
      <c r="A3" s="2" t="s">
        <v>3</v>
      </c>
      <c r="B3" s="3">
        <v>454746000</v>
      </c>
      <c r="C3" s="3">
        <v>7800000</v>
      </c>
      <c r="D3" s="3">
        <v>20000000</v>
      </c>
      <c r="E3" s="22">
        <v>1.7152432346848569E-2</v>
      </c>
      <c r="F3" s="22">
        <v>4.3980595761150182E-2</v>
      </c>
    </row>
    <row r="4" spans="1:6" x14ac:dyDescent="0.35">
      <c r="A4" s="2" t="s">
        <v>4</v>
      </c>
      <c r="B4" s="3">
        <v>224182000</v>
      </c>
      <c r="C4" s="3">
        <v>4232000</v>
      </c>
      <c r="D4" s="3">
        <v>4065000</v>
      </c>
      <c r="E4" s="22">
        <v>1.8877519158540829E-2</v>
      </c>
      <c r="F4" s="22">
        <v>1.8132588700252472E-2</v>
      </c>
    </row>
    <row r="5" spans="1:6" x14ac:dyDescent="0.35">
      <c r="A5" s="2" t="s">
        <v>35</v>
      </c>
      <c r="B5" s="3">
        <v>359395000</v>
      </c>
      <c r="C5" s="3">
        <v>10775000</v>
      </c>
      <c r="D5" s="3">
        <v>10908000</v>
      </c>
      <c r="E5" s="22">
        <v>2.9980940191154579E-2</v>
      </c>
      <c r="F5" s="22">
        <v>3.0351006552678809E-2</v>
      </c>
    </row>
    <row r="6" spans="1:6" x14ac:dyDescent="0.35">
      <c r="A6" s="2" t="s">
        <v>36</v>
      </c>
      <c r="B6" s="3">
        <v>272617000</v>
      </c>
      <c r="C6" s="3">
        <v>6392000</v>
      </c>
      <c r="D6" s="3">
        <v>20510000</v>
      </c>
      <c r="E6" s="22">
        <v>2.3446813661657198E-2</v>
      </c>
      <c r="F6" s="22">
        <v>7.5233752847401303E-2</v>
      </c>
    </row>
    <row r="7" spans="1:6" x14ac:dyDescent="0.35">
      <c r="A7" s="2" t="s">
        <v>37</v>
      </c>
      <c r="B7" s="3">
        <v>518242000</v>
      </c>
      <c r="C7" s="3">
        <v>48299000</v>
      </c>
      <c r="D7" s="3">
        <v>41944000</v>
      </c>
      <c r="E7" s="22">
        <v>9.3197772469232526E-2</v>
      </c>
      <c r="F7" s="22">
        <v>8.0935161565446265E-2</v>
      </c>
    </row>
    <row r="8" spans="1:6" x14ac:dyDescent="0.35">
      <c r="A8" s="2" t="s">
        <v>5</v>
      </c>
      <c r="B8" s="3">
        <v>342986000</v>
      </c>
      <c r="C8" s="3">
        <v>5100000</v>
      </c>
      <c r="D8" s="3">
        <v>10687000</v>
      </c>
      <c r="E8" s="22">
        <v>1.4869411579481379E-2</v>
      </c>
      <c r="F8" s="22">
        <v>3.1158706186258333E-2</v>
      </c>
    </row>
    <row r="9" spans="1:6" x14ac:dyDescent="0.35">
      <c r="A9" s="2" t="s">
        <v>6</v>
      </c>
      <c r="B9" s="3">
        <v>310396000</v>
      </c>
      <c r="C9" s="3">
        <v>6228000</v>
      </c>
      <c r="D9" s="3">
        <v>11333000</v>
      </c>
      <c r="E9" s="22">
        <v>2.0064691555303549E-2</v>
      </c>
      <c r="F9" s="22">
        <v>3.6511424116290159E-2</v>
      </c>
    </row>
    <row r="10" spans="1:6" x14ac:dyDescent="0.35">
      <c r="A10" s="2" t="s">
        <v>7</v>
      </c>
      <c r="B10" s="3">
        <v>215407000</v>
      </c>
      <c r="C10" s="3">
        <v>3894000</v>
      </c>
      <c r="D10" s="3">
        <v>7386000</v>
      </c>
      <c r="E10" s="22">
        <v>1.8077406955205728E-2</v>
      </c>
      <c r="F10" s="22">
        <v>3.428857929408051E-2</v>
      </c>
    </row>
    <row r="11" spans="1:6" x14ac:dyDescent="0.35">
      <c r="A11" s="2" t="s">
        <v>8</v>
      </c>
      <c r="B11" s="3">
        <v>227400000</v>
      </c>
      <c r="C11" s="3">
        <v>6153000</v>
      </c>
      <c r="D11" s="3">
        <v>10813000</v>
      </c>
      <c r="E11" s="22">
        <v>2.7058047493403695E-2</v>
      </c>
      <c r="F11" s="22">
        <v>4.755057167985928E-2</v>
      </c>
    </row>
    <row r="12" spans="1:6" x14ac:dyDescent="0.35">
      <c r="A12" s="2" t="s">
        <v>9</v>
      </c>
      <c r="B12" s="3">
        <v>203955000</v>
      </c>
      <c r="C12" s="3">
        <v>7056000</v>
      </c>
      <c r="D12" s="3">
        <v>9817000</v>
      </c>
      <c r="E12" s="22">
        <v>3.4595866735309261E-2</v>
      </c>
      <c r="F12" s="22">
        <v>4.813316662989385E-2</v>
      </c>
    </row>
    <row r="13" spans="1:6" x14ac:dyDescent="0.35">
      <c r="A13" s="2" t="s">
        <v>10</v>
      </c>
      <c r="B13" s="3">
        <v>989086000</v>
      </c>
      <c r="C13" s="3">
        <v>47000000</v>
      </c>
      <c r="D13" s="3">
        <v>59790000</v>
      </c>
      <c r="E13" s="22">
        <v>4.751861819902415E-2</v>
      </c>
      <c r="F13" s="22">
        <v>6.0449748555737315E-2</v>
      </c>
    </row>
    <row r="14" spans="1:6" x14ac:dyDescent="0.35">
      <c r="A14" s="2" t="s">
        <v>38</v>
      </c>
      <c r="B14" s="3">
        <v>81659000</v>
      </c>
      <c r="C14" s="3">
        <v>6017000</v>
      </c>
      <c r="D14" s="3">
        <v>6261000</v>
      </c>
      <c r="E14" s="22">
        <v>7.3684468337843964E-2</v>
      </c>
      <c r="F14" s="22">
        <v>7.6672503949350351E-2</v>
      </c>
    </row>
    <row r="15" spans="1:6" x14ac:dyDescent="0.35">
      <c r="A15" s="2" t="s">
        <v>11</v>
      </c>
      <c r="B15" s="3">
        <v>306768000</v>
      </c>
      <c r="C15" s="3">
        <v>13500000</v>
      </c>
      <c r="D15" s="3">
        <v>18429000</v>
      </c>
      <c r="E15" s="22">
        <v>4.4007197621655454E-2</v>
      </c>
      <c r="F15" s="22">
        <v>6.0074714442184325E-2</v>
      </c>
    </row>
    <row r="16" spans="1:6" x14ac:dyDescent="0.35">
      <c r="A16" s="2" t="s">
        <v>12</v>
      </c>
      <c r="B16" s="3">
        <v>789178000</v>
      </c>
      <c r="C16" s="3">
        <v>20936000</v>
      </c>
      <c r="D16" s="3">
        <v>39066000</v>
      </c>
      <c r="E16" s="22">
        <v>2.6528869279174028E-2</v>
      </c>
      <c r="F16" s="22">
        <v>4.9502140201576832E-2</v>
      </c>
    </row>
    <row r="17" spans="1:6" x14ac:dyDescent="0.35">
      <c r="A17" s="2" t="s">
        <v>13</v>
      </c>
      <c r="B17" s="3">
        <v>1678006000</v>
      </c>
      <c r="C17" s="3">
        <v>41742000</v>
      </c>
      <c r="D17" s="3">
        <v>36434000</v>
      </c>
      <c r="E17" s="22">
        <v>2.4875953959640193E-2</v>
      </c>
      <c r="F17" s="22">
        <v>2.171267564001559E-2</v>
      </c>
    </row>
    <row r="18" spans="1:6" x14ac:dyDescent="0.35">
      <c r="A18" s="2" t="s">
        <v>15</v>
      </c>
      <c r="B18" s="3">
        <v>219912000</v>
      </c>
      <c r="C18" s="3">
        <v>2103000</v>
      </c>
      <c r="D18" s="3">
        <v>3310000</v>
      </c>
      <c r="E18" s="22">
        <v>9.5629160755211183E-3</v>
      </c>
      <c r="F18" s="22">
        <v>1.5051475135508748E-2</v>
      </c>
    </row>
    <row r="19" spans="1:6" x14ac:dyDescent="0.35">
      <c r="A19" s="2" t="s">
        <v>16</v>
      </c>
      <c r="B19" s="3">
        <v>198942000</v>
      </c>
      <c r="C19" s="3">
        <v>6036000</v>
      </c>
      <c r="D19" s="3">
        <v>10037000</v>
      </c>
      <c r="E19" s="22">
        <v>3.0340501251621077E-2</v>
      </c>
      <c r="F19" s="22">
        <v>5.0451890500748962E-2</v>
      </c>
    </row>
    <row r="20" spans="1:6" x14ac:dyDescent="0.35">
      <c r="A20" s="2" t="s">
        <v>17</v>
      </c>
      <c r="B20" s="3">
        <v>202783000</v>
      </c>
      <c r="C20" s="3">
        <v>5509000</v>
      </c>
      <c r="D20" s="3">
        <v>13293000</v>
      </c>
      <c r="E20" s="22">
        <v>2.7166971590320686E-2</v>
      </c>
      <c r="F20" s="22">
        <v>6.5552832338016495E-2</v>
      </c>
    </row>
    <row r="21" spans="1:6" x14ac:dyDescent="0.35">
      <c r="A21" s="2" t="s">
        <v>18</v>
      </c>
      <c r="B21" s="3">
        <v>364327000</v>
      </c>
      <c r="C21" s="3">
        <v>6215000</v>
      </c>
      <c r="D21" s="3">
        <v>10290000</v>
      </c>
      <c r="E21" s="22">
        <v>1.7058850977281399E-2</v>
      </c>
      <c r="F21" s="22">
        <v>2.8243857852972742E-2</v>
      </c>
    </row>
    <row r="22" spans="1:6" x14ac:dyDescent="0.35">
      <c r="A22" s="2" t="s">
        <v>19</v>
      </c>
      <c r="B22" s="3">
        <v>807807000</v>
      </c>
      <c r="C22" s="3">
        <v>15227000</v>
      </c>
      <c r="D22" s="3">
        <v>24115000</v>
      </c>
      <c r="E22" s="22">
        <v>1.8849799518944499E-2</v>
      </c>
      <c r="F22" s="22">
        <v>2.9852427621944351E-2</v>
      </c>
    </row>
    <row r="23" spans="1:6" x14ac:dyDescent="0.35">
      <c r="A23" s="2" t="s">
        <v>39</v>
      </c>
      <c r="B23" s="3">
        <v>73029000</v>
      </c>
      <c r="C23" s="3">
        <v>1239000</v>
      </c>
      <c r="D23" s="3">
        <v>3239000</v>
      </c>
      <c r="E23" s="22">
        <v>1.6965862876391572E-2</v>
      </c>
      <c r="F23" s="22">
        <v>4.4352243629243178E-2</v>
      </c>
    </row>
    <row r="24" spans="1:6" x14ac:dyDescent="0.35">
      <c r="A24" s="2" t="s">
        <v>20</v>
      </c>
      <c r="B24" s="3">
        <v>297879000</v>
      </c>
      <c r="C24" s="3">
        <v>13182000</v>
      </c>
      <c r="D24" s="3">
        <v>8646000</v>
      </c>
      <c r="E24" s="22">
        <v>4.4252867775170457E-2</v>
      </c>
      <c r="F24" s="22">
        <v>2.9025208222130464E-2</v>
      </c>
    </row>
    <row r="25" spans="1:6" x14ac:dyDescent="0.35">
      <c r="A25" s="2" t="s">
        <v>21</v>
      </c>
      <c r="B25" s="3">
        <v>381097000</v>
      </c>
      <c r="C25" s="3">
        <v>9452000</v>
      </c>
      <c r="D25" s="3">
        <v>10765000</v>
      </c>
      <c r="E25" s="22">
        <v>2.4802084508668398E-2</v>
      </c>
      <c r="F25" s="22">
        <v>2.8247401580175125E-2</v>
      </c>
    </row>
    <row r="26" spans="1:6" x14ac:dyDescent="0.35">
      <c r="A26" s="2" t="s">
        <v>22</v>
      </c>
      <c r="B26" s="3">
        <v>243411000</v>
      </c>
      <c r="C26" s="3">
        <v>13117000</v>
      </c>
      <c r="D26" s="3">
        <v>1328000</v>
      </c>
      <c r="E26" s="22">
        <v>5.3888279494353174E-2</v>
      </c>
      <c r="F26" s="22">
        <v>5.4557928770680043E-3</v>
      </c>
    </row>
    <row r="27" spans="1:6" x14ac:dyDescent="0.35">
      <c r="A27" s="2" t="s">
        <v>40</v>
      </c>
      <c r="B27" s="3">
        <v>74281000</v>
      </c>
      <c r="C27" s="3">
        <v>1610000</v>
      </c>
      <c r="D27" s="3">
        <v>610000</v>
      </c>
      <c r="E27" s="22">
        <v>2.1674452417172627E-2</v>
      </c>
      <c r="F27" s="22">
        <v>8.2120596114753433E-3</v>
      </c>
    </row>
    <row r="28" spans="1:6" x14ac:dyDescent="0.35">
      <c r="A28" s="2" t="s">
        <v>23</v>
      </c>
      <c r="B28" s="3">
        <v>287700000</v>
      </c>
      <c r="C28" s="3">
        <v>3772000</v>
      </c>
      <c r="D28" s="3">
        <v>4071000</v>
      </c>
      <c r="E28" s="22">
        <v>1.311087938825165E-2</v>
      </c>
      <c r="F28" s="22">
        <v>1.4150156412930135E-2</v>
      </c>
    </row>
    <row r="29" spans="1:6" x14ac:dyDescent="0.35">
      <c r="A29" s="2" t="s">
        <v>24</v>
      </c>
      <c r="B29" s="3">
        <v>720070000</v>
      </c>
      <c r="C29" s="3">
        <v>20593000</v>
      </c>
      <c r="D29" s="3">
        <v>33037000</v>
      </c>
      <c r="E29" s="22">
        <v>2.8598608468621105E-2</v>
      </c>
      <c r="F29" s="22">
        <v>4.5880261641229325E-2</v>
      </c>
    </row>
    <row r="30" spans="1:6" x14ac:dyDescent="0.35">
      <c r="A30" s="2" t="s">
        <v>25</v>
      </c>
      <c r="B30" s="3">
        <v>252388000</v>
      </c>
      <c r="C30" s="3">
        <v>6540000</v>
      </c>
      <c r="D30" s="3">
        <v>9674000</v>
      </c>
      <c r="E30" s="22">
        <v>2.5912483953278286E-2</v>
      </c>
      <c r="F30" s="22">
        <v>3.8329873052601549E-2</v>
      </c>
    </row>
    <row r="31" spans="1:6" x14ac:dyDescent="0.35">
      <c r="A31" s="2" t="s">
        <v>26</v>
      </c>
      <c r="B31" s="3">
        <v>337098000</v>
      </c>
      <c r="C31" s="3">
        <v>7942000</v>
      </c>
      <c r="D31" s="3">
        <v>7489000</v>
      </c>
      <c r="E31" s="22">
        <v>2.3559914327584263E-2</v>
      </c>
      <c r="F31" s="22">
        <v>2.2216091463016688E-2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AE6F-940E-4F69-908B-CF560FE92C38}">
  <dimension ref="A1:H14"/>
  <sheetViews>
    <sheetView workbookViewId="0">
      <selection sqref="A1:XFD1048576"/>
    </sheetView>
  </sheetViews>
  <sheetFormatPr defaultColWidth="9.1796875" defaultRowHeight="14.5" x14ac:dyDescent="0.35"/>
  <cols>
    <col min="1" max="1" width="19.7265625" style="1" customWidth="1"/>
    <col min="2" max="2" width="22.26953125" style="23" customWidth="1"/>
    <col min="3" max="3" width="73.453125" style="1" customWidth="1"/>
    <col min="4" max="4" width="73.453125" style="23" customWidth="1"/>
    <col min="5" max="5" width="18" style="1" customWidth="1"/>
    <col min="6" max="6" width="20.54296875" style="23" customWidth="1"/>
    <col min="7" max="7" width="15.26953125" style="1" bestFit="1" customWidth="1"/>
    <col min="8" max="8" width="11.7265625" style="23" customWidth="1"/>
  </cols>
  <sheetData>
    <row r="1" spans="1:8" s="2" customFormat="1" ht="75" customHeight="1" x14ac:dyDescent="0.35">
      <c r="A1" s="3" t="s">
        <v>91</v>
      </c>
      <c r="B1" s="22" t="s">
        <v>92</v>
      </c>
      <c r="C1" s="3" t="s">
        <v>93</v>
      </c>
      <c r="D1" s="22" t="s">
        <v>94</v>
      </c>
      <c r="E1" s="3" t="s">
        <v>95</v>
      </c>
      <c r="F1" s="22" t="s">
        <v>96</v>
      </c>
      <c r="G1" s="3" t="s">
        <v>97</v>
      </c>
      <c r="H1" s="22" t="s">
        <v>98</v>
      </c>
    </row>
    <row r="2" spans="1:8" x14ac:dyDescent="0.35">
      <c r="A2" s="1">
        <v>348001000</v>
      </c>
      <c r="B2" s="23">
        <v>0.76122530673135602</v>
      </c>
      <c r="C2" s="1">
        <v>58172000</v>
      </c>
      <c r="D2" s="23">
        <v>0.12724675659890761</v>
      </c>
      <c r="E2" s="1">
        <v>39436000</v>
      </c>
      <c r="F2" s="23">
        <v>8.6263203830614726E-2</v>
      </c>
      <c r="G2" s="1">
        <v>11550000</v>
      </c>
      <c r="H2" s="23">
        <v>2.5264732839121621E-2</v>
      </c>
    </row>
    <row r="5" spans="1:8" x14ac:dyDescent="0.35">
      <c r="G5"/>
    </row>
    <row r="6" spans="1:8" x14ac:dyDescent="0.35">
      <c r="G6"/>
    </row>
    <row r="7" spans="1:8" x14ac:dyDescent="0.35">
      <c r="D7" s="32"/>
      <c r="F7" s="32"/>
      <c r="G7"/>
    </row>
    <row r="8" spans="1:8" x14ac:dyDescent="0.35">
      <c r="C8" s="24"/>
      <c r="E8" s="24"/>
      <c r="G8"/>
    </row>
    <row r="9" spans="1:8" x14ac:dyDescent="0.35">
      <c r="G9"/>
    </row>
    <row r="10" spans="1:8" x14ac:dyDescent="0.35">
      <c r="D10" s="32"/>
      <c r="E10" s="24"/>
    </row>
    <row r="11" spans="1:8" x14ac:dyDescent="0.35">
      <c r="D11" s="32"/>
      <c r="E11" s="24"/>
    </row>
    <row r="12" spans="1:8" x14ac:dyDescent="0.35">
      <c r="D12" s="32"/>
      <c r="E12" s="24"/>
    </row>
    <row r="13" spans="1:8" x14ac:dyDescent="0.35">
      <c r="D13" s="32"/>
      <c r="E13" s="24"/>
    </row>
    <row r="14" spans="1:8" x14ac:dyDescent="0.35">
      <c r="D14" s="32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EEAD-08BE-4E79-B90C-6D401FC948F1}">
  <dimension ref="A1:G37"/>
  <sheetViews>
    <sheetView tabSelected="1" workbookViewId="0">
      <selection activeCell="B1" sqref="B1:G1"/>
    </sheetView>
  </sheetViews>
  <sheetFormatPr defaultRowHeight="14.5" x14ac:dyDescent="0.35"/>
  <cols>
    <col min="1" max="1" width="36.54296875" bestFit="1" customWidth="1"/>
    <col min="3" max="3" width="13.1796875" customWidth="1"/>
    <col min="4" max="4" width="13.54296875" customWidth="1"/>
    <col min="5" max="5" width="14.1796875" customWidth="1"/>
    <col min="6" max="6" width="14.7265625" customWidth="1"/>
    <col min="7" max="7" width="19.1796875" customWidth="1"/>
  </cols>
  <sheetData>
    <row r="1" spans="1:7" ht="72.5" x14ac:dyDescent="0.35">
      <c r="A1" t="s">
        <v>29</v>
      </c>
      <c r="B1" s="2" t="s">
        <v>99</v>
      </c>
      <c r="C1" s="2" t="s">
        <v>100</v>
      </c>
      <c r="D1" s="2" t="s">
        <v>101</v>
      </c>
      <c r="E1" s="2" t="s">
        <v>102</v>
      </c>
      <c r="F1" s="2" t="s">
        <v>103</v>
      </c>
      <c r="G1" s="2" t="s">
        <v>104</v>
      </c>
    </row>
    <row r="2" spans="1:7" x14ac:dyDescent="0.35">
      <c r="A2" s="33" t="s">
        <v>34</v>
      </c>
      <c r="B2" s="34">
        <v>224000</v>
      </c>
      <c r="C2">
        <v>0.17100000000000001</v>
      </c>
      <c r="D2" s="35">
        <v>1207.0999999999999</v>
      </c>
      <c r="E2">
        <v>5.5E-2</v>
      </c>
      <c r="F2">
        <v>8.7000000000000022E-2</v>
      </c>
      <c r="G2">
        <v>0.184</v>
      </c>
    </row>
    <row r="3" spans="1:7" x14ac:dyDescent="0.35">
      <c r="A3" s="33" t="s">
        <v>3</v>
      </c>
      <c r="B3" s="34">
        <v>263900</v>
      </c>
      <c r="C3">
        <v>0.21099999999999997</v>
      </c>
      <c r="D3" s="35">
        <v>41.8</v>
      </c>
      <c r="E3">
        <v>4.2000000000000003E-2</v>
      </c>
      <c r="F3">
        <v>9.900000000000006E-2</v>
      </c>
      <c r="G3">
        <v>0.19800000000000001</v>
      </c>
    </row>
    <row r="4" spans="1:7" x14ac:dyDescent="0.35">
      <c r="A4" s="33" t="s">
        <v>4</v>
      </c>
      <c r="B4" s="34">
        <v>114400</v>
      </c>
      <c r="C4">
        <v>0.251</v>
      </c>
      <c r="D4" s="35">
        <v>52.4</v>
      </c>
      <c r="E4">
        <v>5.5999999999999994E-2</v>
      </c>
      <c r="F4">
        <v>0.11799999999999997</v>
      </c>
      <c r="G4">
        <v>0.23800000000000002</v>
      </c>
    </row>
    <row r="5" spans="1:7" x14ac:dyDescent="0.35">
      <c r="A5" s="33" t="s">
        <v>35</v>
      </c>
      <c r="B5" s="34">
        <v>86000</v>
      </c>
      <c r="C5">
        <v>0.27200000000000002</v>
      </c>
      <c r="D5" s="35">
        <v>12.5</v>
      </c>
      <c r="E5">
        <v>5.5999999999999994E-2</v>
      </c>
      <c r="F5">
        <v>0.12299999999999997</v>
      </c>
      <c r="G5">
        <v>0.23600000000000002</v>
      </c>
    </row>
    <row r="6" spans="1:7" x14ac:dyDescent="0.35">
      <c r="A6" s="33" t="s">
        <v>105</v>
      </c>
      <c r="B6" s="34">
        <v>51800</v>
      </c>
      <c r="C6">
        <v>0.20800000000000002</v>
      </c>
      <c r="D6" s="35">
        <v>325.39999999999998</v>
      </c>
      <c r="E6">
        <v>7.2999999999999995E-2</v>
      </c>
      <c r="F6">
        <v>0.12700000000000003</v>
      </c>
      <c r="G6">
        <v>0.223</v>
      </c>
    </row>
    <row r="7" spans="1:7" x14ac:dyDescent="0.35">
      <c r="A7" s="33" t="s">
        <v>37</v>
      </c>
      <c r="B7" s="34">
        <v>145900</v>
      </c>
      <c r="C7">
        <v>0.27100000000000002</v>
      </c>
      <c r="D7" s="35">
        <v>22.7</v>
      </c>
      <c r="E7">
        <v>6.5000000000000002E-2</v>
      </c>
      <c r="F7">
        <v>0.12700000000000003</v>
      </c>
      <c r="G7">
        <v>0.23699999999999999</v>
      </c>
    </row>
    <row r="8" spans="1:7" x14ac:dyDescent="0.35">
      <c r="A8" s="33" t="s">
        <v>5</v>
      </c>
      <c r="B8" s="34">
        <v>148100</v>
      </c>
      <c r="C8">
        <v>0.18099999999999997</v>
      </c>
      <c r="D8" s="35">
        <v>2476.6</v>
      </c>
      <c r="E8">
        <v>7.8E-2</v>
      </c>
      <c r="F8">
        <v>0.11599999999999994</v>
      </c>
      <c r="G8">
        <v>0.21600000000000003</v>
      </c>
    </row>
    <row r="9" spans="1:7" x14ac:dyDescent="0.35">
      <c r="A9" s="33" t="s">
        <v>6</v>
      </c>
      <c r="B9" s="34">
        <v>120300</v>
      </c>
      <c r="C9">
        <v>0.214</v>
      </c>
      <c r="D9" s="35">
        <v>95.3</v>
      </c>
      <c r="E9">
        <v>7.6999999999999999E-2</v>
      </c>
      <c r="F9">
        <v>0.13200000000000003</v>
      </c>
      <c r="G9">
        <v>0.23800000000000002</v>
      </c>
    </row>
    <row r="10" spans="1:7" x14ac:dyDescent="0.35">
      <c r="A10" s="33" t="s">
        <v>7</v>
      </c>
      <c r="B10" s="34">
        <v>109000</v>
      </c>
      <c r="C10">
        <v>0.24099999999999999</v>
      </c>
      <c r="D10" s="35">
        <v>624.70000000000005</v>
      </c>
      <c r="E10">
        <v>0.05</v>
      </c>
      <c r="F10">
        <v>0.13099999999999995</v>
      </c>
      <c r="G10">
        <v>0.21</v>
      </c>
    </row>
    <row r="11" spans="1:7" x14ac:dyDescent="0.35">
      <c r="A11" s="33" t="s">
        <v>8</v>
      </c>
      <c r="B11" s="34">
        <v>112300</v>
      </c>
      <c r="C11">
        <v>0.21099999999999997</v>
      </c>
      <c r="D11" s="35">
        <v>165.3</v>
      </c>
      <c r="E11">
        <v>5.4000000000000006E-2</v>
      </c>
      <c r="F11">
        <v>0.12099999999999994</v>
      </c>
      <c r="G11">
        <v>0.21299999999999999</v>
      </c>
    </row>
    <row r="12" spans="1:7" x14ac:dyDescent="0.35">
      <c r="A12" s="33" t="s">
        <v>9</v>
      </c>
      <c r="B12" s="34">
        <v>96800</v>
      </c>
      <c r="C12">
        <v>0.21600000000000003</v>
      </c>
      <c r="D12" s="35">
        <v>555.5</v>
      </c>
      <c r="E12">
        <v>4.9000000000000002E-2</v>
      </c>
      <c r="F12">
        <v>0.12599999999999995</v>
      </c>
      <c r="G12">
        <v>0.19699999999999998</v>
      </c>
    </row>
    <row r="13" spans="1:7" x14ac:dyDescent="0.35">
      <c r="A13" s="33" t="s">
        <v>10</v>
      </c>
      <c r="B13" s="34">
        <v>512700</v>
      </c>
      <c r="C13">
        <v>0.16</v>
      </c>
      <c r="D13" s="35">
        <v>1946.5</v>
      </c>
      <c r="E13">
        <v>5.4000000000000006E-2</v>
      </c>
      <c r="F13">
        <v>9.5999999999999946E-2</v>
      </c>
      <c r="G13">
        <v>0.18100000000000002</v>
      </c>
    </row>
    <row r="14" spans="1:7" x14ac:dyDescent="0.35">
      <c r="A14" s="33" t="s">
        <v>38</v>
      </c>
      <c r="B14" s="34">
        <v>26200</v>
      </c>
      <c r="C14">
        <v>0.26600000000000001</v>
      </c>
      <c r="D14" s="35">
        <v>8.6</v>
      </c>
      <c r="E14">
        <v>5.4000000000000006E-2</v>
      </c>
      <c r="F14">
        <v>0.13200000000000003</v>
      </c>
      <c r="G14">
        <v>0.223</v>
      </c>
    </row>
    <row r="15" spans="1:7" x14ac:dyDescent="0.35">
      <c r="A15" s="33" t="s">
        <v>11</v>
      </c>
      <c r="B15" s="34">
        <v>158400</v>
      </c>
      <c r="C15">
        <v>0.19600000000000001</v>
      </c>
      <c r="D15" s="35">
        <v>533.1</v>
      </c>
      <c r="E15">
        <v>7.0000000000000007E-2</v>
      </c>
      <c r="F15">
        <v>0.12900000000000006</v>
      </c>
      <c r="G15">
        <v>0.21899999999999997</v>
      </c>
    </row>
    <row r="16" spans="1:7" x14ac:dyDescent="0.35">
      <c r="A16" s="33" t="s">
        <v>12</v>
      </c>
      <c r="B16" s="34">
        <v>370400</v>
      </c>
      <c r="C16">
        <v>0.21600000000000003</v>
      </c>
      <c r="D16" s="35">
        <v>279.5</v>
      </c>
      <c r="E16">
        <v>6.7000000000000004E-2</v>
      </c>
      <c r="F16">
        <v>0.12200000000000003</v>
      </c>
      <c r="G16">
        <v>0.23399999999999999</v>
      </c>
    </row>
    <row r="17" spans="1:7" x14ac:dyDescent="0.35">
      <c r="A17" s="33" t="s">
        <v>13</v>
      </c>
      <c r="B17" s="34">
        <v>620700</v>
      </c>
      <c r="C17">
        <v>0.14000000000000001</v>
      </c>
      <c r="D17" s="35">
        <v>3554.5</v>
      </c>
      <c r="E17">
        <v>0.10800000000000001</v>
      </c>
      <c r="F17">
        <v>0.11400000000000006</v>
      </c>
      <c r="G17">
        <v>0.20100000000000001</v>
      </c>
    </row>
    <row r="18" spans="1:7" x14ac:dyDescent="0.35">
      <c r="A18" s="33" t="s">
        <v>14</v>
      </c>
      <c r="B18" s="34">
        <v>235400</v>
      </c>
      <c r="C18">
        <v>0.23699999999999999</v>
      </c>
      <c r="D18" s="35">
        <v>9.1999999999999993</v>
      </c>
      <c r="E18">
        <v>5.5E-2</v>
      </c>
      <c r="F18">
        <v>0.11400000000000006</v>
      </c>
      <c r="G18">
        <v>0.222</v>
      </c>
    </row>
    <row r="19" spans="1:7" x14ac:dyDescent="0.35">
      <c r="A19" s="33" t="s">
        <v>15</v>
      </c>
      <c r="B19" s="34">
        <v>78400</v>
      </c>
      <c r="C19">
        <v>0.22400000000000003</v>
      </c>
      <c r="D19" s="35">
        <v>488.7</v>
      </c>
      <c r="E19">
        <v>8.5999999999999993E-2</v>
      </c>
      <c r="F19">
        <v>0.13799999999999998</v>
      </c>
      <c r="G19">
        <v>0.23899999999999999</v>
      </c>
    </row>
    <row r="20" spans="1:7" x14ac:dyDescent="0.35">
      <c r="A20" s="33" t="s">
        <v>16</v>
      </c>
      <c r="B20" s="34">
        <v>96600</v>
      </c>
      <c r="C20">
        <v>0.19</v>
      </c>
      <c r="D20" s="35">
        <v>273.10000000000002</v>
      </c>
      <c r="E20">
        <v>6.2E-2</v>
      </c>
      <c r="F20">
        <v>0.125</v>
      </c>
      <c r="G20">
        <v>0.20699999999999999</v>
      </c>
    </row>
    <row r="21" spans="1:7" x14ac:dyDescent="0.35">
      <c r="A21" s="33" t="s">
        <v>17</v>
      </c>
      <c r="B21" s="34">
        <v>93400</v>
      </c>
      <c r="C21">
        <v>0.22900000000000001</v>
      </c>
      <c r="D21" s="35">
        <v>41.7</v>
      </c>
      <c r="E21">
        <v>5.2000000000000005E-2</v>
      </c>
      <c r="F21">
        <v>0.10400000000000005</v>
      </c>
      <c r="G21">
        <v>0.21299999999999999</v>
      </c>
    </row>
    <row r="22" spans="1:7" x14ac:dyDescent="0.35">
      <c r="A22" s="33" t="s">
        <v>18</v>
      </c>
      <c r="B22" s="34">
        <v>133400</v>
      </c>
      <c r="C22">
        <v>0.23699999999999999</v>
      </c>
      <c r="D22" s="35">
        <v>150.69999999999999</v>
      </c>
      <c r="E22">
        <v>8.3000000000000004E-2</v>
      </c>
      <c r="F22">
        <v>0.13200000000000003</v>
      </c>
      <c r="G22">
        <v>0.248</v>
      </c>
    </row>
    <row r="23" spans="1:7" x14ac:dyDescent="0.35">
      <c r="A23" s="33" t="s">
        <v>19</v>
      </c>
      <c r="B23" s="34">
        <v>341000</v>
      </c>
      <c r="C23">
        <v>0.17899999999999999</v>
      </c>
      <c r="D23" s="35">
        <v>725.5</v>
      </c>
      <c r="E23">
        <v>9.0999999999999998E-2</v>
      </c>
      <c r="F23">
        <v>0.13700000000000004</v>
      </c>
      <c r="G23">
        <v>0.22</v>
      </c>
    </row>
    <row r="24" spans="1:7" x14ac:dyDescent="0.35">
      <c r="A24" s="33" t="s">
        <v>39</v>
      </c>
      <c r="B24" s="34">
        <v>22000</v>
      </c>
      <c r="C24">
        <v>0.249</v>
      </c>
      <c r="D24" s="35">
        <v>22.2</v>
      </c>
      <c r="E24">
        <v>4.2999999999999997E-2</v>
      </c>
      <c r="F24">
        <v>0.11900000000000005</v>
      </c>
      <c r="G24">
        <v>0.22800000000000001</v>
      </c>
    </row>
    <row r="25" spans="1:7" x14ac:dyDescent="0.35">
      <c r="A25" s="33" t="s">
        <v>20</v>
      </c>
      <c r="B25" s="34">
        <v>150800</v>
      </c>
      <c r="C25">
        <v>0.247</v>
      </c>
      <c r="D25" s="35">
        <v>28.5</v>
      </c>
      <c r="E25">
        <v>4.9000000000000002E-2</v>
      </c>
      <c r="F25">
        <v>0.12200000000000003</v>
      </c>
      <c r="G25">
        <v>0.21899999999999997</v>
      </c>
    </row>
    <row r="26" spans="1:7" x14ac:dyDescent="0.35">
      <c r="A26" s="33" t="s">
        <v>21</v>
      </c>
      <c r="B26" s="34">
        <v>183800</v>
      </c>
      <c r="C26">
        <v>0.19500000000000001</v>
      </c>
      <c r="D26" s="35">
        <v>702.9</v>
      </c>
      <c r="E26">
        <v>7.400000000000001E-2</v>
      </c>
      <c r="F26">
        <v>0.12700000000000003</v>
      </c>
      <c r="G26">
        <v>0.218</v>
      </c>
    </row>
    <row r="27" spans="1:7" x14ac:dyDescent="0.35">
      <c r="A27" s="33" t="s">
        <v>22</v>
      </c>
      <c r="B27" s="34">
        <v>116900</v>
      </c>
      <c r="C27">
        <v>0.26300000000000001</v>
      </c>
      <c r="D27" s="35">
        <v>24.7</v>
      </c>
      <c r="E27">
        <v>5.0999999999999997E-2</v>
      </c>
      <c r="F27">
        <v>0.115</v>
      </c>
      <c r="G27">
        <v>0.22</v>
      </c>
    </row>
    <row r="28" spans="1:7" x14ac:dyDescent="0.35">
      <c r="A28" s="33" t="s">
        <v>40</v>
      </c>
      <c r="B28" s="34">
        <v>22900</v>
      </c>
      <c r="C28">
        <v>0.218</v>
      </c>
      <c r="D28" s="35">
        <v>15.6</v>
      </c>
      <c r="E28">
        <v>4.8000000000000001E-2</v>
      </c>
      <c r="F28">
        <v>0.125</v>
      </c>
      <c r="G28">
        <v>0.22</v>
      </c>
    </row>
    <row r="29" spans="1:7" x14ac:dyDescent="0.35">
      <c r="A29" s="33" t="s">
        <v>23</v>
      </c>
      <c r="B29" s="34">
        <v>111600</v>
      </c>
      <c r="C29">
        <v>0.26500000000000001</v>
      </c>
      <c r="D29" s="35">
        <v>91.3</v>
      </c>
      <c r="E29">
        <v>6.6000000000000003E-2</v>
      </c>
      <c r="F29">
        <v>0.125</v>
      </c>
      <c r="G29">
        <v>0.24199999999999999</v>
      </c>
    </row>
    <row r="30" spans="1:7" x14ac:dyDescent="0.35">
      <c r="A30" s="33" t="s">
        <v>24</v>
      </c>
      <c r="B30" s="34">
        <v>327200</v>
      </c>
      <c r="C30">
        <v>0.20300000000000001</v>
      </c>
      <c r="D30" s="35">
        <v>184.7</v>
      </c>
      <c r="E30">
        <v>7.4999999999999997E-2</v>
      </c>
      <c r="F30">
        <v>0.13299999999999998</v>
      </c>
      <c r="G30">
        <v>0.221</v>
      </c>
    </row>
    <row r="31" spans="1:7" x14ac:dyDescent="0.35">
      <c r="A31" s="33" t="s">
        <v>106</v>
      </c>
      <c r="B31" s="34">
        <v>92600</v>
      </c>
      <c r="C31">
        <v>0.20499999999999999</v>
      </c>
      <c r="D31" s="35">
        <v>42.4</v>
      </c>
      <c r="E31">
        <v>5.4000000000000006E-2</v>
      </c>
      <c r="F31">
        <v>0.11900000000000005</v>
      </c>
      <c r="G31">
        <v>0.20199999999999999</v>
      </c>
    </row>
    <row r="32" spans="1:7" x14ac:dyDescent="0.35">
      <c r="A32" s="33" t="s">
        <v>25</v>
      </c>
      <c r="B32" s="34">
        <v>88400</v>
      </c>
      <c r="C32">
        <v>0.2</v>
      </c>
      <c r="D32" s="35">
        <v>556.79999999999995</v>
      </c>
      <c r="E32">
        <v>8.6999999999999994E-2</v>
      </c>
      <c r="F32">
        <v>0.13099999999999995</v>
      </c>
      <c r="G32">
        <v>0.23</v>
      </c>
    </row>
    <row r="33" spans="1:7" x14ac:dyDescent="0.35">
      <c r="A33" s="33" t="s">
        <v>26</v>
      </c>
      <c r="B33" s="34">
        <v>181300</v>
      </c>
      <c r="C33">
        <v>0.17399999999999999</v>
      </c>
      <c r="D33" s="35">
        <v>423.9</v>
      </c>
      <c r="E33">
        <v>7.2000000000000008E-2</v>
      </c>
      <c r="F33">
        <v>0.12599999999999995</v>
      </c>
      <c r="G33">
        <v>0.214</v>
      </c>
    </row>
    <row r="34" spans="1:7" x14ac:dyDescent="0.35">
      <c r="A34" s="33" t="s">
        <v>107</v>
      </c>
      <c r="B34" s="34">
        <v>5436600</v>
      </c>
      <c r="C34">
        <v>0.20100000000000001</v>
      </c>
      <c r="D34">
        <v>69.8</v>
      </c>
      <c r="E34">
        <v>6.9000000000000006E-2</v>
      </c>
      <c r="F34">
        <v>0.11899999999999999</v>
      </c>
      <c r="G34">
        <v>0.214</v>
      </c>
    </row>
    <row r="37" spans="1:7" ht="43.5" x14ac:dyDescent="0.35">
      <c r="A37" s="2" t="s">
        <v>108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T_PABV" ma:contentTypeID="0x0101002B71BA3BFA6C0843BA0B3254B5AA3013010101007894011881D9E24D9DAF1C35349CAE1E" ma:contentTypeVersion="24" ma:contentTypeDescription="Test Content Type containing Audit and Document Status" ma:contentTypeScope="" ma:versionID="ee673bb87aeb35bd4977c05d0e6fada1">
  <xsd:schema xmlns:xsd="http://www.w3.org/2001/XMLSchema" xmlns:xs="http://www.w3.org/2001/XMLSchema" xmlns:p="http://schemas.microsoft.com/office/2006/metadata/properties" xmlns:ns2="http://schemas.microsoft.com/sharepoint.v3" xmlns:ns3="73f26e51-a65a-41ce-be09-e93be5a6c1b5" xmlns:ns4="4eed44d9-08e5-45d5-b849-5496a245d2bf" xmlns:ns5="f60f60ae-3410-4550-9329-417694d0add7" targetNamespace="http://schemas.microsoft.com/office/2006/metadata/properties" ma:root="true" ma:fieldsID="0b617b2e801a93a5b1e05cc843e39d79" ns2:_="" ns3:_="" ns4:_="" ns5:_="">
    <xsd:import namespace="http://schemas.microsoft.com/sharepoint.v3"/>
    <xsd:import namespace="73f26e51-a65a-41ce-be09-e93be5a6c1b5"/>
    <xsd:import namespace="4eed44d9-08e5-45d5-b849-5496a245d2bf"/>
    <xsd:import namespace="f60f60ae-3410-4550-9329-417694d0add7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cbab628bf1f42f98723a759df8ca16e" minOccurs="0"/>
                <xsd:element ref="ns4:TaxCatchAll" minOccurs="0"/>
                <xsd:element ref="ns4:TaxCatchAllLabel" minOccurs="0"/>
                <xsd:element ref="ns3:k8e16aff76864e2f951abb3e671768fa" minOccurs="0"/>
                <xsd:element ref="ns3:j9e97b901bf54e0b93012ac3f362a9d9" minOccurs="0"/>
                <xsd:element ref="ns4:TaxKeywordTaxHTField" minOccurs="0"/>
                <xsd:element ref="ns3:m823e58b371e49d09bcd69a88b1c2ce4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description="A short summary of the information contents. Retained for legacy purposes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26e51-a65a-41ce-be09-e93be5a6c1b5" elementFormDefault="qualified">
    <xsd:import namespace="http://schemas.microsoft.com/office/2006/documentManagement/types"/>
    <xsd:import namespace="http://schemas.microsoft.com/office/infopath/2007/PartnerControls"/>
    <xsd:element name="pcbab628bf1f42f98723a759df8ca16e" ma:index="6" ma:taxonomy="true" ma:internalName="pcbab628bf1f42f98723a759df8ca16e" ma:taxonomyFieldName="Classification" ma:displayName="Classification" ma:readOnly="false" ma:default="1;#Controlled|e8b04875-f98b-4286-a68b-f3df17a27807" ma:fieldId="{9cbab628-bf1f-42f9-8723-a759df8ca16e}" ma:sspId="1600c076-bcf7-41be-9e19-69f1fc815d70" ma:termSetId="39710258-30fe-4605-9813-cbc16f1010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8e16aff76864e2f951abb3e671768fa" ma:index="11" ma:taxonomy="true" ma:internalName="k8e16aff76864e2f951abb3e671768fa" ma:taxonomyFieldName="Information_x0020_Owner" ma:displayName="Information Owner" ma:readOnly="false" ma:default="2;#Performance Audit ＆ Best Value|49fb6578-1353-4755-a637-953d94e564bd" ma:fieldId="{48e16aff-7686-4e2f-951a-bb3e671768fa}" ma:sspId="1600c076-bcf7-41be-9e19-69f1fc815d70" ma:termSetId="53369e55-e008-436f-9d85-4123d8b771a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9e97b901bf54e0b93012ac3f362a9d9" ma:index="14" nillable="true" ma:taxonomy="true" ma:internalName="j9e97b901bf54e0b93012ac3f362a9d9" ma:taxonomyFieldName="Audit" ma:displayName="Audit" ma:readOnly="false" ma:default="3;#Social Care and Community Health Overview|7993e8ff-d6f7-4428-9053-a7703260ffcd" ma:fieldId="{39e97b90-1bf5-4e0b-9301-2ac3f362a9d9}" ma:sspId="1600c076-bcf7-41be-9e19-69f1fc815d70" ma:termSetId="448cbcad-439b-4d1d-baaf-82090fe12f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23e58b371e49d09bcd69a88b1c2ce4" ma:index="19" nillable="true" ma:taxonomy="true" ma:internalName="m823e58b371e49d09bcd69a88b1c2ce4" ma:taxonomyFieldName="Document_x0020_Status" ma:displayName="Document Status" ma:readOnly="false" ma:default="4;#In Progress|cd808db4-6a31-4610-b877-1f9364462fe0" ma:fieldId="{6823e58b-371e-49d0-9bcd-69a88b1c2ce4}" ma:sspId="1600c076-bcf7-41be-9e19-69f1fc815d70" ma:termSetId="6b2ad3a2-fd70-4ded-a176-3092ca0db6b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d44d9-08e5-45d5-b849-5496a245d2bf" elementFormDefault="qualified">
    <xsd:import namespace="http://schemas.microsoft.com/office/2006/documentManagement/types"/>
    <xsd:import namespace="http://schemas.microsoft.com/office/infopath/2007/PartnerControls"/>
    <xsd:element name="TaxCatchAll" ma:index="7" nillable="true" ma:displayName="Taxonomy Catch All Column" ma:hidden="true" ma:list="{0b158693-0e69-47b1-a31f-52f6075cc202}" ma:internalName="TaxCatchAll" ma:readOnly="false" ma:showField="CatchAllData" ma:web="4eed44d9-08e5-45d5-b849-5496a245d2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" nillable="true" ma:displayName="Taxonomy Catch All Column1" ma:hidden="true" ma:list="{0b158693-0e69-47b1-a31f-52f6075cc202}" ma:internalName="TaxCatchAllLabel" ma:readOnly="false" ma:showField="CatchAllDataLabel" ma:web="4eed44d9-08e5-45d5-b849-5496a245d2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Enterprise Keywords" ma:readOnly="false" ma:fieldId="{23f27201-bee3-471e-b2e7-b64fd8b7ca38}" ma:taxonomyMulti="true" ma:sspId="1600c076-bcf7-41be-9e19-69f1fc815d7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f60ae-3410-4550-9329-417694d0ad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1600c076-bcf7-41be-9e19-69f1fc815d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cbab628bf1f42f98723a759df8ca16e xmlns="73f26e51-a65a-41ce-be09-e93be5a6c1b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Controlled</TermName>
          <TermId xmlns="http://schemas.microsoft.com/office/infopath/2007/PartnerControls">e8b04875-f98b-4286-a68b-f3df17a27807</TermId>
        </TermInfo>
      </Terms>
    </pcbab628bf1f42f98723a759df8ca16e>
    <TaxCatchAll xmlns="4eed44d9-08e5-45d5-b849-5496a245d2bf">
      <Value>4</Value>
      <Value>3</Value>
      <Value>2</Value>
      <Value>1</Value>
    </TaxCatchAll>
    <TaxCatchAllLabel xmlns="4eed44d9-08e5-45d5-b849-5496a245d2bf" xsi:nil="true"/>
    <m823e58b371e49d09bcd69a88b1c2ce4 xmlns="73f26e51-a65a-41ce-be09-e93be5a6c1b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 Progress</TermName>
          <TermId xmlns="http://schemas.microsoft.com/office/infopath/2007/PartnerControls">cd808db4-6a31-4610-b877-1f9364462fe0</TermId>
        </TermInfo>
      </Terms>
    </m823e58b371e49d09bcd69a88b1c2ce4>
    <CategoryDescription xmlns="http://schemas.microsoft.com/sharepoint.v3" xsi:nil="true"/>
    <TaxKeywordTaxHTField xmlns="4eed44d9-08e5-45d5-b849-5496a245d2bf">
      <Terms xmlns="http://schemas.microsoft.com/office/infopath/2007/PartnerControls"/>
    </TaxKeywordTaxHTField>
    <j9e97b901bf54e0b93012ac3f362a9d9 xmlns="73f26e51-a65a-41ce-be09-e93be5a6c1b5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Social Care and Community Health Overview</TermName>
          <TermId xmlns="http://schemas.microsoft.com/office/infopath/2007/PartnerControls">7993e8ff-d6f7-4428-9053-a7703260ffcd</TermId>
        </TermInfo>
      </Terms>
    </j9e97b901bf54e0b93012ac3f362a9d9>
    <k8e16aff76864e2f951abb3e671768fa xmlns="73f26e51-a65a-41ce-be09-e93be5a6c1b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Performance Audit ＆ Best Value</TermName>
          <TermId xmlns="http://schemas.microsoft.com/office/infopath/2007/PartnerControls">49fb6578-1353-4755-a637-953d94e564bd</TermId>
        </TermInfo>
      </Terms>
    </k8e16aff76864e2f951abb3e671768fa>
    <lcf76f155ced4ddcb4097134ff3c332f xmlns="f60f60ae-3410-4550-9329-417694d0add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4541BE-D047-497A-BA44-9A7CB0111B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.v3"/>
    <ds:schemaRef ds:uri="73f26e51-a65a-41ce-be09-e93be5a6c1b5"/>
    <ds:schemaRef ds:uri="4eed44d9-08e5-45d5-b849-5496a245d2bf"/>
    <ds:schemaRef ds:uri="f60f60ae-3410-4550-9329-417694d0a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0F47CA-72C1-4284-AC84-B72862E38EEF}">
  <ds:schemaRefs>
    <ds:schemaRef ds:uri="http://schemas.microsoft.com/office/2006/metadata/properties"/>
    <ds:schemaRef ds:uri="http://schemas.microsoft.com/office/infopath/2007/PartnerControls"/>
    <ds:schemaRef ds:uri="73f26e51-a65a-41ce-be09-e93be5a6c1b5"/>
    <ds:schemaRef ds:uri="4eed44d9-08e5-45d5-b849-5496a245d2bf"/>
    <ds:schemaRef ds:uri="http://schemas.microsoft.com/sharepoint.v3"/>
    <ds:schemaRef ds:uri="f60f60ae-3410-4550-9329-417694d0add7"/>
  </ds:schemaRefs>
</ds:datastoreItem>
</file>

<file path=customXml/itemProps3.xml><?xml version="1.0" encoding="utf-8"?>
<ds:datastoreItem xmlns:ds="http://schemas.openxmlformats.org/officeDocument/2006/customXml" ds:itemID="{9A35B9C6-799C-40A0-838E-F0C060913C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Funding Income</vt:lpstr>
      <vt:lpstr>Funding Income - National</vt:lpstr>
      <vt:lpstr>Outturn position</vt:lpstr>
      <vt:lpstr>Savings performance</vt:lpstr>
      <vt:lpstr>Savings performance - National</vt:lpstr>
      <vt:lpstr>Reserves - National</vt:lpstr>
      <vt:lpstr>Reserves - Individual IJBs</vt:lpstr>
      <vt:lpstr>Management &amp; sustainability</vt:lpstr>
      <vt:lpstr>Financial outlook</vt:lpstr>
      <vt:lpstr>Fund gap planned action</vt:lpstr>
      <vt:lpstr>Contextual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Alsius Coll</dc:creator>
  <cp:keywords/>
  <dc:description/>
  <cp:lastModifiedBy>Emma Woods</cp:lastModifiedBy>
  <cp:revision/>
  <dcterms:created xsi:type="dcterms:W3CDTF">2025-01-16T15:17:50Z</dcterms:created>
  <dcterms:modified xsi:type="dcterms:W3CDTF">2025-02-27T15:22:38Z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0x0101002B71BA3BFA6C0843BA0B3254B5AA3013010101007894011881D9E24D9DAF1C35349CAE1E</vt:lpwstr>
  </property>
  <property fmtid="{D5CDD505-2E9C-101B-9397-08002B2CF9AE}" pid="3" name="Information Owner">
    <vt:lpwstr>2;#Performance Audit ＆ Best Value|49fb6578-1353-4755-a637-953d94e564bd</vt:lpwstr>
  </property>
  <property fmtid="{D5CDD505-2E9C-101B-9397-08002B2CF9AE}" pid="4" name="TaxKeyword">
    <vt:lpwstr/>
  </property>
  <property fmtid="{D5CDD505-2E9C-101B-9397-08002B2CF9AE}" pid="5" name="Classification">
    <vt:lpwstr>1;#Controlled|e8b04875-f98b-4286-a68b-f3df17a27807</vt:lpwstr>
  </property>
  <property fmtid="{D5CDD505-2E9C-101B-9397-08002B2CF9AE}" pid="6" name="Document Status">
    <vt:lpwstr>4;#In Progress|cd808db4-6a31-4610-b877-1f9364462fe0</vt:lpwstr>
  </property>
  <property fmtid="{D5CDD505-2E9C-101B-9397-08002B2CF9AE}" pid="7" name="Audit">
    <vt:lpwstr>3;#Social Care and Community Health Overview|7993e8ff-d6f7-4428-9053-a7703260ffcd</vt:lpwstr>
  </property>
  <property fmtid="{D5CDD505-2E9C-101B-9397-08002B2CF9AE}" pid="8" name="Information_x0020_Owner">
    <vt:lpwstr>2;#Performance Audit ＆ Best Value|49fb6578-1353-4755-a637-953d94e564bd</vt:lpwstr>
  </property>
  <property fmtid="{D5CDD505-2E9C-101B-9397-08002B2CF9AE}" pid="9" name="Document_x0020_Status">
    <vt:lpwstr>4;#In Progress|cd808db4-6a31-4610-b877-1f9364462fe0</vt:lpwstr>
  </property>
  <property fmtid="{D5CDD505-2E9C-101B-9397-08002B2CF9AE}" pid="10" name="MediaServiceImageTags">
    <vt:lpwstr/>
  </property>
  <property fmtid="{D5CDD505-2E9C-101B-9397-08002B2CF9AE}" pid="11" name="_AdHocReviewCycleID">
    <vt:i4>205928253</vt:i4>
  </property>
  <property fmtid="{D5CDD505-2E9C-101B-9397-08002B2CF9AE}" pid="12" name="_NewReviewCycle">
    <vt:lpwstr/>
  </property>
  <property fmtid="{D5CDD505-2E9C-101B-9397-08002B2CF9AE}" pid="13" name="_EmailSubject">
    <vt:lpwstr>IJB Finance bulletin</vt:lpwstr>
  </property>
  <property fmtid="{D5CDD505-2E9C-101B-9397-08002B2CF9AE}" pid="14" name="_AuthorEmail">
    <vt:lpwstr>calsiuscoll@audit-scotland.gov.uk</vt:lpwstr>
  </property>
  <property fmtid="{D5CDD505-2E9C-101B-9397-08002B2CF9AE}" pid="15" name="_AuthorEmailDisplayName">
    <vt:lpwstr>Claudia Alsius Coll</vt:lpwstr>
  </property>
  <property fmtid="{D5CDD505-2E9C-101B-9397-08002B2CF9AE}" pid="16" name="_ReviewingToolsShownOnce">
    <vt:lpwstr/>
  </property>
</Properties>
</file>